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1" documentId="8_{E14AE288-4541-436E-94D2-D5000F596434}" xr6:coauthVersionLast="47" xr6:coauthVersionMax="47" xr10:uidLastSave="{7D530244-4573-42B6-B141-BDA483107D20}"/>
  <bookViews>
    <workbookView xWindow="-110" yWindow="-110" windowWidth="19420" windowHeight="10420" firstSheet="3" activeTab="3"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5" i="13" l="1"/>
  <c r="F148" i="14" s="1"/>
  <c r="F62" i="13"/>
  <c r="F51" i="13"/>
  <c r="F48" i="13"/>
  <c r="F64" i="15"/>
  <c r="F11" i="21" s="1"/>
  <c r="F15" i="13"/>
  <c r="F13" i="13"/>
  <c r="F11" i="13"/>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F862" i="14"/>
  <c r="E862" i="14"/>
  <c r="G858" i="14"/>
  <c r="F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F788" i="14"/>
  <c r="E788" i="14"/>
  <c r="G784" i="14"/>
  <c r="F784" i="14"/>
  <c r="E784" i="14"/>
  <c r="G783" i="14"/>
  <c r="F783" i="14"/>
  <c r="F785" i="14" s="1"/>
  <c r="F794" i="14" s="1"/>
  <c r="E783" i="14"/>
  <c r="G781" i="14"/>
  <c r="F781" i="14"/>
  <c r="E781" i="14"/>
  <c r="G777" i="14"/>
  <c r="F777" i="14"/>
  <c r="E777" i="14"/>
  <c r="G776" i="14"/>
  <c r="F776" i="14"/>
  <c r="E776" i="14"/>
  <c r="G766" i="14"/>
  <c r="F766" i="14"/>
  <c r="E766" i="14"/>
  <c r="G765" i="14"/>
  <c r="F765" i="14"/>
  <c r="E765" i="14"/>
  <c r="G763" i="14"/>
  <c r="F763" i="14"/>
  <c r="E763" i="14"/>
  <c r="G759" i="14"/>
  <c r="F759" i="14"/>
  <c r="E759" i="14"/>
  <c r="G758" i="14"/>
  <c r="F758" i="14"/>
  <c r="F760" i="14" s="1"/>
  <c r="F770" i="14" s="1"/>
  <c r="E758" i="14"/>
  <c r="G756" i="14"/>
  <c r="F756" i="14"/>
  <c r="E756" i="14"/>
  <c r="G752" i="14"/>
  <c r="F752" i="14"/>
  <c r="E752" i="14"/>
  <c r="G751" i="14"/>
  <c r="F751" i="14"/>
  <c r="E751" i="14"/>
  <c r="G749" i="14"/>
  <c r="F749" i="14"/>
  <c r="E749" i="14"/>
  <c r="G745" i="14"/>
  <c r="F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F677" i="14" s="1"/>
  <c r="F680" i="14" s="1"/>
  <c r="E675" i="14"/>
  <c r="G673" i="14"/>
  <c r="F673" i="14"/>
  <c r="E673" i="14"/>
  <c r="G669" i="14"/>
  <c r="F669" i="14"/>
  <c r="E669" i="14"/>
  <c r="G668" i="14"/>
  <c r="F668" i="14"/>
  <c r="E668" i="14"/>
  <c r="G666" i="14"/>
  <c r="F666" i="14"/>
  <c r="E666" i="14"/>
  <c r="G662" i="14"/>
  <c r="F662" i="14"/>
  <c r="E662" i="14"/>
  <c r="G661" i="14"/>
  <c r="F661" i="14"/>
  <c r="E661" i="14"/>
  <c r="G651" i="14"/>
  <c r="F651" i="14"/>
  <c r="E651" i="14"/>
  <c r="G650" i="14"/>
  <c r="F650" i="14"/>
  <c r="F652" i="14" s="1"/>
  <c r="F656" i="14" s="1"/>
  <c r="E650" i="14"/>
  <c r="G648" i="14"/>
  <c r="F648" i="14"/>
  <c r="E648" i="14"/>
  <c r="G644" i="14"/>
  <c r="F644" i="14"/>
  <c r="E644" i="14"/>
  <c r="G643" i="14"/>
  <c r="F643" i="14"/>
  <c r="F645" i="14" s="1"/>
  <c r="F655" i="14" s="1"/>
  <c r="E643" i="14"/>
  <c r="G641" i="14"/>
  <c r="F641" i="14"/>
  <c r="E641" i="14"/>
  <c r="G637" i="14"/>
  <c r="F637" i="14"/>
  <c r="E637" i="14"/>
  <c r="G636" i="14"/>
  <c r="F636" i="14"/>
  <c r="E636" i="14"/>
  <c r="G634" i="14"/>
  <c r="F634" i="14"/>
  <c r="E634" i="14"/>
  <c r="G630" i="14"/>
  <c r="F630" i="14"/>
  <c r="E630" i="14"/>
  <c r="G629" i="14"/>
  <c r="F629" i="14"/>
  <c r="E629" i="14"/>
  <c r="G628" i="14"/>
  <c r="F628" i="14"/>
  <c r="E628" i="14"/>
  <c r="F859" i="14"/>
  <c r="F891" i="14"/>
  <c r="F895" i="14"/>
  <c r="F870" i="14"/>
  <c r="F877" i="14"/>
  <c r="F863" i="14"/>
  <c r="F902" i="14"/>
  <c r="F746" i="14"/>
  <c r="F757" i="14"/>
  <c r="F778" i="14"/>
  <c r="F663" i="14"/>
  <c r="F631"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F525" i="14" s="1"/>
  <c r="F541" i="14" s="1"/>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750" i="14"/>
  <c r="F764" i="14"/>
  <c r="F642" i="14"/>
  <c r="F782" i="14"/>
  <c r="F789" i="14"/>
  <c r="F674" i="14"/>
  <c r="F667" i="14"/>
  <c r="F635" i="14"/>
  <c r="F518" i="14"/>
  <c r="F536" i="14"/>
  <c r="F550" i="14"/>
  <c r="F288" i="14"/>
  <c r="F306" i="14"/>
  <c r="F320" i="14"/>
  <c r="F324" i="14"/>
  <c r="F403" i="14"/>
  <c r="F407" i="14"/>
  <c r="F435" i="14"/>
  <c r="F439" i="14"/>
  <c r="F171" i="14"/>
  <c r="F203"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E53" i="14"/>
  <c r="F529" i="14"/>
  <c r="F554" i="14"/>
  <c r="F561" i="14"/>
  <c r="F522" i="14"/>
  <c r="F292" i="14"/>
  <c r="F414" i="14"/>
  <c r="F299" i="14"/>
  <c r="F331" i="14"/>
  <c r="F446" i="14"/>
  <c r="F182" i="14"/>
  <c r="F421" i="14"/>
  <c r="F175" i="14"/>
  <c r="F189" i="14"/>
  <c r="F214" i="14"/>
  <c r="F207" i="14"/>
  <c r="F88" i="14"/>
  <c r="F56" i="14"/>
  <c r="F74" i="14"/>
  <c r="F99" i="14"/>
  <c r="F67" i="14"/>
  <c r="F60" i="14"/>
  <c r="F92" i="14"/>
  <c r="G152" i="14"/>
  <c r="F152" i="14"/>
  <c r="G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G33" i="14"/>
  <c r="F33" i="14"/>
  <c r="E63" i="13"/>
  <c r="E265" i="14" s="1"/>
  <c r="E62" i="13"/>
  <c r="E37" i="14" s="1"/>
  <c r="E66" i="13"/>
  <c r="E380" i="14" s="1"/>
  <c r="E65" i="13"/>
  <c r="E152" i="14" s="1"/>
  <c r="F851" i="14"/>
  <c r="F852" i="14"/>
  <c r="F812" i="14"/>
  <c r="F738" i="14"/>
  <c r="F739" i="14"/>
  <c r="F697" i="14"/>
  <c r="F623" i="14"/>
  <c r="F624" i="14"/>
  <c r="F389" i="14"/>
  <c r="F394" i="14"/>
  <c r="F868" i="14"/>
  <c r="F873" i="14"/>
  <c r="F883" i="14"/>
  <c r="F922" i="14"/>
  <c r="F913" i="14"/>
  <c r="F916" i="14"/>
  <c r="F920" i="14" s="1"/>
  <c r="F900" i="14"/>
  <c r="F905" i="14"/>
  <c r="F908" i="14" s="1"/>
  <c r="F875" i="14"/>
  <c r="F880" i="14"/>
  <c r="F884" i="14" s="1"/>
  <c r="F861" i="14"/>
  <c r="F866" i="14"/>
  <c r="F882" i="14" s="1"/>
  <c r="F885" i="14" s="1"/>
  <c r="F918" i="14" s="1"/>
  <c r="F893" i="14"/>
  <c r="F898" i="14"/>
  <c r="F907" i="14"/>
  <c r="F809" i="14"/>
  <c r="F800" i="14"/>
  <c r="F823" i="14"/>
  <c r="F787" i="14"/>
  <c r="F792" i="14"/>
  <c r="F795" i="14"/>
  <c r="F755" i="14"/>
  <c r="F762" i="14"/>
  <c r="F767" i="14"/>
  <c r="F771" i="14" s="1"/>
  <c r="F748" i="14"/>
  <c r="F753" i="14"/>
  <c r="F769" i="14" s="1"/>
  <c r="F780" i="14"/>
  <c r="F803" i="14"/>
  <c r="F807" i="14" s="1"/>
  <c r="F694" i="14"/>
  <c r="F685" i="14"/>
  <c r="F672" i="14"/>
  <c r="F665" i="14"/>
  <c r="F640" i="14"/>
  <c r="F647" i="14"/>
  <c r="F633" i="14"/>
  <c r="F638" i="14"/>
  <c r="F654" i="14" s="1"/>
  <c r="F657" i="14" s="1"/>
  <c r="F690" i="14" s="1"/>
  <c r="F942" i="14"/>
  <c r="F936" i="14"/>
  <c r="F829" i="14"/>
  <c r="F714" i="14"/>
  <c r="F708" i="14"/>
  <c r="F923" i="14"/>
  <c r="F931" i="14" s="1"/>
  <c r="G25" i="14"/>
  <c r="F25" i="14"/>
  <c r="G14" i="14"/>
  <c r="F14" i="14"/>
  <c r="G13" i="14"/>
  <c r="F13" i="14"/>
  <c r="F15" i="14" s="1"/>
  <c r="G10" i="14"/>
  <c r="F10" i="14"/>
  <c r="G9" i="14"/>
  <c r="F9" i="14"/>
  <c r="F11" i="14" s="1"/>
  <c r="F810" i="14"/>
  <c r="F818" i="14"/>
  <c r="E58" i="13"/>
  <c r="E475" i="14" s="1"/>
  <c r="E57" i="13"/>
  <c r="E237" i="14" s="1"/>
  <c r="E55" i="13"/>
  <c r="E354" i="14" s="1"/>
  <c r="E54" i="13"/>
  <c r="E122" i="14" s="1"/>
  <c r="E52" i="13"/>
  <c r="E14" i="14" s="1"/>
  <c r="E51" i="13"/>
  <c r="E13" i="14" s="1"/>
  <c r="E49" i="13"/>
  <c r="E261" i="14" s="1"/>
  <c r="E48" i="13"/>
  <c r="E29" i="14" s="1"/>
  <c r="F510" i="14"/>
  <c r="E360" i="14"/>
  <c r="H9" i="13"/>
  <c r="F511" i="14"/>
  <c r="F670" i="14"/>
  <c r="F679" i="14" s="1"/>
  <c r="F681" i="14" s="1"/>
  <c r="F691" i="14" s="1"/>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F564" i="14"/>
  <c r="F557" i="14"/>
  <c r="F566" i="14" s="1"/>
  <c r="F539" i="14"/>
  <c r="F543" i="14" s="1"/>
  <c r="J928" i="14"/>
  <c r="J815" i="14"/>
  <c r="J700" i="14"/>
  <c r="J587" i="14"/>
  <c r="J20" i="15"/>
  <c r="J21" i="15"/>
  <c r="J4" i="24"/>
  <c r="J4" i="14"/>
  <c r="J4" i="15"/>
  <c r="J4" i="21"/>
  <c r="J4" i="19"/>
  <c r="J2" i="13"/>
  <c r="J27" i="15"/>
  <c r="J2" i="19"/>
  <c r="K20" i="15"/>
  <c r="K21" i="15"/>
  <c r="J45" i="15"/>
  <c r="J2" i="24"/>
  <c r="J34" i="15"/>
  <c r="J2" i="15"/>
  <c r="J2" i="14"/>
  <c r="J2" i="21"/>
  <c r="F567" i="14"/>
  <c r="J36" i="15"/>
  <c r="J35" i="15"/>
  <c r="J41" i="15"/>
  <c r="K42" i="15"/>
  <c r="J46" i="15"/>
  <c r="K34" i="15"/>
  <c r="K2" i="21"/>
  <c r="L20" i="15"/>
  <c r="L21" i="15"/>
  <c r="K2" i="13"/>
  <c r="K45" i="15"/>
  <c r="K46" i="15"/>
  <c r="K2" i="14"/>
  <c r="K2" i="19"/>
  <c r="K2" i="15"/>
  <c r="K2" i="24"/>
  <c r="K27" i="15"/>
  <c r="K29" i="15"/>
  <c r="J49" i="15"/>
  <c r="K49" i="15"/>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K50" i="15"/>
  <c r="K928" i="14"/>
  <c r="K815" i="14"/>
  <c r="K700" i="14"/>
  <c r="K587" i="14"/>
  <c r="M27" i="15"/>
  <c r="M29" i="15"/>
  <c r="M34" i="15"/>
  <c r="M2" i="19"/>
  <c r="M2" i="21"/>
  <c r="N20" i="15"/>
  <c r="N21" i="15"/>
  <c r="M2" i="13"/>
  <c r="M45" i="15"/>
  <c r="M2" i="14"/>
  <c r="M2" i="15"/>
  <c r="M2" i="24"/>
  <c r="K54" i="15"/>
  <c r="K3" i="14"/>
  <c r="K3" i="19"/>
  <c r="K3" i="15"/>
  <c r="K3" i="24"/>
  <c r="K3" i="21"/>
  <c r="K3" i="13"/>
  <c r="L4" i="21"/>
  <c r="L4" i="13"/>
  <c r="L4" i="15"/>
  <c r="L4" i="24"/>
  <c r="L4" i="19"/>
  <c r="L4" i="14"/>
  <c r="L48" i="15"/>
  <c r="L50" i="15"/>
  <c r="J3" i="24"/>
  <c r="J3" i="14"/>
  <c r="J3" i="13"/>
  <c r="J3" i="21"/>
  <c r="J3" i="19"/>
  <c r="J3" i="15"/>
  <c r="L35" i="15"/>
  <c r="L36" i="15"/>
  <c r="L46" i="15"/>
  <c r="L928" i="14"/>
  <c r="L815" i="14"/>
  <c r="L700" i="14"/>
  <c r="L587" i="14"/>
  <c r="L41" i="15"/>
  <c r="M42" i="15"/>
  <c r="L53" i="15"/>
  <c r="L55" i="15"/>
  <c r="M46" i="15"/>
  <c r="M35" i="15"/>
  <c r="M41" i="15"/>
  <c r="N42" i="15"/>
  <c r="M36" i="15"/>
  <c r="M53" i="15"/>
  <c r="M55" i="15"/>
  <c r="L49" i="15"/>
  <c r="L54" i="15"/>
  <c r="N2" i="14"/>
  <c r="N2" i="19"/>
  <c r="N2" i="24"/>
  <c r="N2" i="15"/>
  <c r="N2" i="13"/>
  <c r="N27" i="15"/>
  <c r="N29" i="15"/>
  <c r="N45" i="15"/>
  <c r="N34" i="15"/>
  <c r="N2" i="21"/>
  <c r="O20" i="15"/>
  <c r="O21" i="15"/>
  <c r="M4" i="21"/>
  <c r="M4" i="19"/>
  <c r="M4" i="15"/>
  <c r="M4" i="13"/>
  <c r="M4" i="24"/>
  <c r="M4" i="14"/>
  <c r="N48" i="15"/>
  <c r="M48" i="15"/>
  <c r="M50" i="15"/>
  <c r="N4" i="24"/>
  <c r="N4" i="21"/>
  <c r="N4" i="15"/>
  <c r="N4" i="13"/>
  <c r="N4" i="14"/>
  <c r="N4" i="19"/>
  <c r="M49" i="15"/>
  <c r="N46" i="15"/>
  <c r="O2" i="24"/>
  <c r="O2" i="14"/>
  <c r="O2" i="15"/>
  <c r="O2" i="19"/>
  <c r="O27" i="15"/>
  <c r="O29" i="15"/>
  <c r="P20" i="15"/>
  <c r="P21" i="15"/>
  <c r="O34" i="15"/>
  <c r="O45" i="15"/>
  <c r="O46" i="15"/>
  <c r="O2" i="13"/>
  <c r="O2" i="21"/>
  <c r="L3" i="14"/>
  <c r="L3" i="19"/>
  <c r="L3" i="24"/>
  <c r="L3" i="13"/>
  <c r="L3" i="21"/>
  <c r="L3" i="15"/>
  <c r="N36" i="15"/>
  <c r="N35" i="15"/>
  <c r="N41" i="15"/>
  <c r="O42" i="15"/>
  <c r="M3" i="13"/>
  <c r="M3" i="24"/>
  <c r="M3" i="14"/>
  <c r="M3" i="15"/>
  <c r="M3" i="21"/>
  <c r="M3" i="19"/>
  <c r="M928" i="14"/>
  <c r="M815" i="14"/>
  <c r="M700" i="14"/>
  <c r="M587" i="14"/>
  <c r="O49" i="15"/>
  <c r="N50" i="15"/>
  <c r="O48" i="15"/>
  <c r="P2" i="19"/>
  <c r="P45" i="15"/>
  <c r="P34" i="15"/>
  <c r="P2" i="15"/>
  <c r="Q20" i="15"/>
  <c r="Q21" i="15"/>
  <c r="P2" i="14"/>
  <c r="P2" i="21"/>
  <c r="P2" i="24"/>
  <c r="P2" i="13"/>
  <c r="P27" i="15"/>
  <c r="P29" i="15"/>
  <c r="O4" i="19"/>
  <c r="O4" i="21"/>
  <c r="O4" i="24"/>
  <c r="O4" i="13"/>
  <c r="O4" i="14"/>
  <c r="O4" i="15"/>
  <c r="M54" i="15"/>
  <c r="O35" i="15"/>
  <c r="O36" i="15"/>
  <c r="N53" i="15"/>
  <c r="P46" i="15"/>
  <c r="N49" i="15"/>
  <c r="N928" i="14"/>
  <c r="N815" i="14"/>
  <c r="N700" i="14"/>
  <c r="N587" i="14"/>
  <c r="P36" i="15"/>
  <c r="P53" i="15"/>
  <c r="P35" i="15"/>
  <c r="P41" i="15"/>
  <c r="Q42" i="15"/>
  <c r="P49" i="15"/>
  <c r="O41" i="15"/>
  <c r="P42" i="15"/>
  <c r="O53" i="15"/>
  <c r="Q27" i="15"/>
  <c r="Q29" i="15"/>
  <c r="Q2" i="14"/>
  <c r="Q2" i="24"/>
  <c r="Q2" i="19"/>
  <c r="R20" i="15"/>
  <c r="R21" i="15"/>
  <c r="Q2" i="13"/>
  <c r="Q34" i="15"/>
  <c r="Q2" i="21"/>
  <c r="Q2" i="15"/>
  <c r="Q45" i="15"/>
  <c r="Q46" i="15"/>
  <c r="O50" i="15"/>
  <c r="P4" i="24"/>
  <c r="P4" i="21"/>
  <c r="P4" i="19"/>
  <c r="P4" i="13"/>
  <c r="P4" i="14"/>
  <c r="P4" i="15"/>
  <c r="N54" i="15"/>
  <c r="N55" i="15"/>
  <c r="O928" i="14"/>
  <c r="O815" i="14"/>
  <c r="O700" i="14"/>
  <c r="O587" i="14"/>
  <c r="N3" i="13"/>
  <c r="N3" i="14"/>
  <c r="N3" i="19"/>
  <c r="N3" i="21"/>
  <c r="N3" i="15"/>
  <c r="N3" i="24"/>
  <c r="R2" i="19"/>
  <c r="R45" i="15"/>
  <c r="R34" i="15"/>
  <c r="R2" i="13"/>
  <c r="R2" i="24"/>
  <c r="R2" i="21"/>
  <c r="R2" i="14"/>
  <c r="R27" i="15"/>
  <c r="R29" i="15"/>
  <c r="R2" i="15"/>
  <c r="Q49" i="15"/>
  <c r="O54" i="15"/>
  <c r="O55" i="15"/>
  <c r="Q36" i="15"/>
  <c r="Q35" i="15"/>
  <c r="Q41" i="15"/>
  <c r="R42" i="15"/>
  <c r="R46" i="15"/>
  <c r="H46" i="15"/>
  <c r="P48" i="15"/>
  <c r="P50" i="15"/>
  <c r="H42" i="15"/>
  <c r="Q48" i="15"/>
  <c r="Q4" i="13"/>
  <c r="Q4" i="19"/>
  <c r="Q4" i="24"/>
  <c r="Q4" i="14"/>
  <c r="Q4" i="21"/>
  <c r="Q4" i="15"/>
  <c r="Q50" i="15"/>
  <c r="Q928" i="14"/>
  <c r="Q700" i="14"/>
  <c r="P928" i="14"/>
  <c r="P815" i="14"/>
  <c r="P700" i="14"/>
  <c r="P587" i="14"/>
  <c r="H49" i="15"/>
  <c r="R4" i="15"/>
  <c r="R4" i="19"/>
  <c r="R4" i="21"/>
  <c r="R4" i="14"/>
  <c r="R4" i="24"/>
  <c r="R4" i="13"/>
  <c r="O3" i="19"/>
  <c r="O3" i="15"/>
  <c r="O3" i="13"/>
  <c r="O3" i="14"/>
  <c r="O3" i="21"/>
  <c r="O3" i="24"/>
  <c r="H48" i="15"/>
  <c r="R48" i="15"/>
  <c r="R50" i="15"/>
  <c r="R36" i="15"/>
  <c r="R35" i="15"/>
  <c r="R41" i="15"/>
  <c r="R49" i="15"/>
  <c r="P54" i="15"/>
  <c r="P55" i="15"/>
  <c r="Q53" i="15"/>
  <c r="F37" i="15"/>
  <c r="F62" i="15"/>
  <c r="Q587" i="14"/>
  <c r="Q815" i="14"/>
  <c r="Q54" i="15"/>
  <c r="Q55" i="15"/>
  <c r="R928" i="14"/>
  <c r="R815" i="14"/>
  <c r="R700" i="14"/>
  <c r="R587" i="14"/>
  <c r="R53" i="15"/>
  <c r="H36" i="15"/>
  <c r="H53" i="15"/>
  <c r="H35" i="15"/>
  <c r="H41" i="15"/>
  <c r="R54" i="15"/>
  <c r="F51" i="15"/>
  <c r="F63" i="15"/>
  <c r="H50" i="15"/>
  <c r="P3" i="13"/>
  <c r="P3" i="19"/>
  <c r="P3" i="24"/>
  <c r="P3" i="14"/>
  <c r="P3" i="21"/>
  <c r="P3" i="15"/>
  <c r="Q3" i="21"/>
  <c r="Q3" i="13"/>
  <c r="Q3" i="14"/>
  <c r="Q3" i="19"/>
  <c r="Q3" i="24"/>
  <c r="Q3" i="15"/>
  <c r="H928" i="14"/>
  <c r="F929" i="14"/>
  <c r="F932" i="14" s="1"/>
  <c r="H815" i="14"/>
  <c r="F816" i="14"/>
  <c r="F819" i="14"/>
  <c r="F820" i="14" s="1"/>
  <c r="H700" i="14"/>
  <c r="F701" i="14"/>
  <c r="F704" i="14" s="1"/>
  <c r="H587" i="14"/>
  <c r="F588" i="14"/>
  <c r="F591" i="14"/>
  <c r="R55" i="15"/>
  <c r="H54" i="15"/>
  <c r="F532" i="14"/>
  <c r="F542" i="14"/>
  <c r="R3" i="15"/>
  <c r="R3" i="14"/>
  <c r="R3" i="19"/>
  <c r="R3" i="13"/>
  <c r="R3" i="21"/>
  <c r="R3" i="24"/>
  <c r="F582" i="14"/>
  <c r="F590" i="14" s="1"/>
  <c r="F592" i="14" s="1"/>
  <c r="F695" i="14"/>
  <c r="F703" i="14" s="1"/>
  <c r="F568" i="14" l="1"/>
  <c r="F578" i="14" s="1"/>
  <c r="F933" i="14"/>
  <c r="F796" i="14"/>
  <c r="F806" i="14" s="1"/>
  <c r="E33" i="14"/>
  <c r="F27" i="14"/>
  <c r="F38" i="14" s="1"/>
  <c r="F40" i="14" s="1"/>
  <c r="F43" i="14" s="1"/>
  <c r="E469" i="14"/>
  <c r="F142" i="14"/>
  <c r="F145" i="14" s="1"/>
  <c r="F153" i="14" s="1"/>
  <c r="F155" i="14" s="1"/>
  <c r="F158" i="14" s="1"/>
  <c r="F405" i="14"/>
  <c r="F410" i="14" s="1"/>
  <c r="F426" i="14" s="1"/>
  <c r="F470" i="14"/>
  <c r="F476" i="14"/>
  <c r="F457" i="14"/>
  <c r="F460" i="14" s="1"/>
  <c r="F464" i="14" s="1"/>
  <c r="F437" i="14"/>
  <c r="F442" i="14" s="1"/>
  <c r="F451" i="14" s="1"/>
  <c r="F412" i="14"/>
  <c r="F417" i="14" s="1"/>
  <c r="F427" i="14" s="1"/>
  <c r="F466" i="14"/>
  <c r="F419" i="14"/>
  <c r="F424" i="14" s="1"/>
  <c r="F428" i="14" s="1"/>
  <c r="F444" i="14"/>
  <c r="F449" i="14" s="1"/>
  <c r="F452" i="14" s="1"/>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909" i="14"/>
  <c r="F919" i="14" s="1"/>
  <c r="F825" i="14"/>
  <c r="F826" i="14" s="1"/>
  <c r="F43" i="24" s="1"/>
  <c r="F831" i="14"/>
  <c r="F832" i="14" s="1"/>
  <c r="F45" i="24" s="1"/>
  <c r="F705" i="14"/>
  <c r="F597" i="14"/>
  <c r="F598" i="14" s="1"/>
  <c r="F33" i="24" s="1"/>
  <c r="F603" i="14"/>
  <c r="F604" i="14" s="1"/>
  <c r="F35" i="24" s="1"/>
  <c r="F772" i="14"/>
  <c r="F805" i="14" s="1"/>
  <c r="F544" i="14"/>
  <c r="F577" i="14" s="1"/>
  <c r="F938" i="14"/>
  <c r="F939" i="14" s="1"/>
  <c r="F47" i="24" s="1"/>
  <c r="F944" i="14"/>
  <c r="F945" i="14" s="1"/>
  <c r="F49" i="24" s="1"/>
  <c r="F149" i="14" l="1"/>
  <c r="F150" i="14" s="1"/>
  <c r="F157" i="14" s="1"/>
  <c r="F160" i="14" s="1"/>
  <c r="F163" i="14" s="1"/>
  <c r="F34" i="14"/>
  <c r="F35" i="14" s="1"/>
  <c r="F42" i="14" s="1"/>
  <c r="F45" i="14" s="1"/>
  <c r="F48" i="14" s="1"/>
  <c r="F49" i="14" s="1"/>
  <c r="F30" i="14"/>
  <c r="F31" i="14" s="1"/>
  <c r="F47" i="14" s="1"/>
  <c r="F146" i="14"/>
  <c r="F162"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F453" i="14"/>
  <c r="F463" i="14" s="1"/>
  <c r="F467" i="14" s="1"/>
  <c r="F429" i="14"/>
  <c r="F462" i="14" s="1"/>
  <c r="F710" i="14"/>
  <c r="F711" i="14" s="1"/>
  <c r="F37" i="24" s="1"/>
  <c r="F716" i="14"/>
  <c r="F717" i="14" s="1"/>
  <c r="F39" i="24" s="1"/>
  <c r="F164" i="14" l="1"/>
  <c r="F225" i="14" s="1"/>
  <c r="F228" i="14" s="1"/>
  <c r="F232" i="14" s="1"/>
  <c r="F472" i="14"/>
  <c r="F473" i="14" s="1"/>
  <c r="F25" i="24" s="1"/>
  <c r="F478" i="14"/>
  <c r="F479" i="14" s="1"/>
  <c r="F27" i="24" s="1"/>
  <c r="F314" i="14"/>
  <c r="F347" i="14" s="1"/>
  <c r="F338" i="14"/>
  <c r="F348" i="14" s="1"/>
  <c r="F352" i="14" s="1"/>
  <c r="F58" i="14"/>
  <c r="F63" i="14" s="1"/>
  <c r="F79" i="14" s="1"/>
  <c r="F129" i="14"/>
  <c r="F119" i="14"/>
  <c r="F65" i="14"/>
  <c r="F70" i="14" s="1"/>
  <c r="F80" i="14" s="1"/>
  <c r="F97" i="14"/>
  <c r="F102" i="14" s="1"/>
  <c r="F105" i="14" s="1"/>
  <c r="F110" i="14"/>
  <c r="F113" i="14" s="1"/>
  <c r="F117" i="14" s="1"/>
  <c r="F90" i="14"/>
  <c r="F95" i="14" s="1"/>
  <c r="F104" i="14" s="1"/>
  <c r="F72" i="14"/>
  <c r="F77" i="14" s="1"/>
  <c r="F81" i="14" s="1"/>
  <c r="F123" i="14"/>
  <c r="F244" i="14" l="1"/>
  <c r="F187" i="14"/>
  <c r="F192" i="14" s="1"/>
  <c r="F196" i="14" s="1"/>
  <c r="F238" i="14"/>
  <c r="F173" i="14"/>
  <c r="F178" i="14" s="1"/>
  <c r="F194" i="14" s="1"/>
  <c r="F205" i="14"/>
  <c r="F210" i="14" s="1"/>
  <c r="F219" i="14" s="1"/>
  <c r="F180" i="14"/>
  <c r="F185" i="14" s="1"/>
  <c r="F195" i="14" s="1"/>
  <c r="F212" i="14"/>
  <c r="F217" i="14" s="1"/>
  <c r="F220" i="14" s="1"/>
  <c r="F234" i="14"/>
  <c r="F357" i="14"/>
  <c r="F358" i="14" s="1"/>
  <c r="F21" i="24" s="1"/>
  <c r="F363" i="14"/>
  <c r="F364" i="14" s="1"/>
  <c r="F23" i="24" s="1"/>
  <c r="F82" i="14"/>
  <c r="F115" i="14" s="1"/>
  <c r="F106" i="14"/>
  <c r="F116" i="14" s="1"/>
  <c r="F120" i="14" s="1"/>
  <c r="F221" i="14" l="1"/>
  <c r="F231" i="14" s="1"/>
  <c r="F235" i="14" s="1"/>
  <c r="F246" i="14" s="1"/>
  <c r="F247" i="14" s="1"/>
  <c r="F17" i="24" s="1"/>
  <c r="F197" i="14"/>
  <c r="F230" i="14" s="1"/>
  <c r="F131" i="14"/>
  <c r="F132" i="14" s="1"/>
  <c r="F13" i="24" s="1"/>
  <c r="F125" i="14"/>
  <c r="F126" i="14" s="1"/>
  <c r="F11" i="24" s="1"/>
  <c r="F240" i="14" l="1"/>
  <c r="F241" i="14" s="1"/>
  <c r="F15"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<sst xmlns="http://schemas.openxmlformats.org/spreadsheetml/2006/main" count="623" uniqueCount="342">
  <si>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</si>
  <si>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</si>
  <si>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</si>
  <si>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</si>
  <si>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</si>
  <si>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</si>
  <si>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</si>
  <si>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</si>
  <si>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</si>
  <si>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</si>
  <si>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</si>
  <si>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</si>
  <si>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</si>
  <si>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</si>
  <si>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</si>
  <si>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</si>
  <si>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</si>
  <si>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</si>
  <si>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</si>
  <si>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</si>
  <si>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</si>
  <si>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</si>
  <si>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</si>
  <si>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</si>
  <si>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</si>
  <si>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</si>
  <si>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</si>
  <si>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</si>
  <si>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</si>
  <si>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</si>
  <si>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</si>
  <si>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</si>
  <si>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</si>
  <si>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</si>
  <si>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</si>
  <si>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</si>
  <si>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</si>
  <si>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</si>
  <si>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</si>
  <si>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</si>
  <si>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</si>
  <si>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</si>
  <si>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</si>
  <si>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</si>
  <si>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</si>
  <si>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</si>
  <si>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</si>
  <si>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</si>
  <si>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</si>
  <si>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</si>
  <si>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</si>
  <si>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</si>
  <si>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</si>
  <si>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</si>
  <si>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</si>
  <si>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</si>
  <si>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</si>
  <si>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</si>
  <si>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</si>
  <si>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</si>
  <si>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</si>
  <si>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</si>
  <si>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</si>
  <si>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</si>
  <si>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</si>
  <si>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</si>
  <si>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</si>
  <si>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</si>
  <si>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</si>
  <si>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</si>
  <si>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</si>
  <si>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</si>
  <si>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</si>
  <si>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</si>
  <si>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</si>
  <si>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</si>
  <si>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</si>
  <si>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</si>
  <si>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</si>
  <si>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</si>
  <si>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</si>
  <si>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</si>
  <si>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</si>
  <si>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</si>
  <si>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</si>
  <si>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</si>
  <si>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</si>
  <si>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</si>
  <si>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</si>
  <si>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</si>
  <si>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</si>
  <si>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</si>
  <si>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</si>
  <si>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</si>
  <si>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</si>
  <si>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</si>
  <si>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</si>
  <si>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</si>
  <si>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</si>
  <si>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</si>
  <si>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</si>
  <si>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</si>
  <si>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</si>
  <si>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</si>
  <si>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</si>
  <si>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</si>
  <si>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</si>
  <si>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</si>
  <si>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</si>
  <si>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</si>
  <si>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</si>
  <si>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</si>
  <si>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</si>
  <si>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</si>
  <si>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</si>
  <si>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</si>
  <si>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</si>
  <si>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</si>
  <si>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South Lincolnshire Reservoir</t>
  </si>
  <si>
    <t>General</t>
  </si>
  <si>
    <t>Companies participating in solution</t>
  </si>
  <si>
    <t>Affinity Water</t>
  </si>
  <si>
    <t>Anglian Water</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</si>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</sst>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7">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181" fontId="16" fillId="0" borderId="0" xfId="0" applyNumberFormat="1" applyFont="1">
      <alignment vertical="top"/>
    </xf>
    <xf numFmtId="181" fontId="16" fillId="0" borderId="0" xfId="1" applyNumberFormat="1" applyFont="1" applyFill="1" applyAlignment="1">
      <alignment vertical="top"/>
    </xf>
    <xf numFmtId="181" fontId="18" fillId="0" borderId="0" xfId="0" applyNumberFormat="1" applyFont="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62" t="s">
        <v>18</v>
      </c>
      <c r="D22" s="263"/>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4" t="s">
        <v>27</v>
      </c>
      <c r="D28" s="264" t="s">
        <v>28</v>
      </c>
      <c r="E28" s="264" t="s">
        <v>29</v>
      </c>
      <c r="F28" s="236"/>
    </row>
    <row r="29" spans="1:9" ht="16" x14ac:dyDescent="0.3">
      <c r="B29" s="235"/>
      <c r="C29" s="265"/>
      <c r="D29" s="265"/>
      <c r="E29" s="265"/>
      <c r="F29" s="237"/>
    </row>
    <row r="30" spans="1:9" ht="16" x14ac:dyDescent="0.3">
      <c r="B30" s="235"/>
      <c r="C30" s="265"/>
      <c r="D30" s="265"/>
      <c r="E30" s="265"/>
      <c r="F30" s="237"/>
    </row>
    <row r="31" spans="1:9" ht="16" x14ac:dyDescent="0.3">
      <c r="B31" s="235"/>
      <c r="C31" s="266"/>
      <c r="D31" s="266"/>
      <c r="E31" s="266"/>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tabSelected="1" zoomScale="85" zoomScaleNormal="85" workbookViewId="0">
      <pane xSplit="9" ySplit="5" topLeftCell="J53" activePane="bottomRight" state="frozen"/>
      <selection pane="topRight"/>
      <selection pane="bottomLeft"/>
      <selection pane="bottomRight" activeCell="F28" sqref="F28"/>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2</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South Lincolnshire Reservoir</v>
      </c>
      <c r="F43" s="202">
        <v>0.25</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Anglian Water cumulative percentage of allocated spend given gate reached for South Lincolnshire Reservoir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Affinity Water totex allowance for South Lincolnshire Reservoir - water resources (17-18 FYA CPIH deflated prices)</v>
      </c>
      <c r="F48" s="258">
        <f>19.3*74.5%</f>
        <v>14.378500000000001</v>
      </c>
      <c r="G48" s="108" t="s">
        <v>125</v>
      </c>
    </row>
    <row r="49" spans="1:18" s="108" customFormat="1" ht="12.5" x14ac:dyDescent="0.35">
      <c r="E49" s="108" t="str">
        <f xml:space="preserve"> TEXT( F37,1 ) &amp; " totex allowance for" &amp; TEXT( MID( $A$32, 3, 100 ), 1 ) &amp; " - " &amp; TEXT( $E$29, 1 ) &amp; " (17-18 FYA CPIH deflated prices)"</f>
        <v>Anglian Water totex allowance for South Lincolnshire Reservoir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South Lincolnshire Reservoir - water network plus (17-18 FYA CPIH deflated prices)</v>
      </c>
      <c r="F51" s="258">
        <f>19.3*25.5%</f>
        <v>4.9215</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Anglian Water totex allowance for South Lincolnshire Reservoir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Anglian Water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Anglian Water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108" t="str">
        <f xml:space="preserve"> TEXT( F36,1 ) &amp; " outturn totex for" &amp; TEXT( MID( $A$32, 3, 100 ), 1 ) &amp; " - " &amp; TEXT( $E$29, 1 ) &amp; " (17-18 FYA CPIH deflated prices)"</f>
        <v>Affinity Water outturn totex for South Lincolnshire Reservoir - water resources (17-18 FYA CPIH deflated prices)</v>
      </c>
      <c r="F62" s="258">
        <f>(0.655)*104.21666667/113.1166667 + (0.334) * 104.21666667 / 109.1083333 + 1.7*0.67*104.216667/123.1</f>
        <v>1.8867697661394365</v>
      </c>
      <c r="G62" s="108" t="s">
        <v>125</v>
      </c>
      <c r="H62" s="244"/>
      <c r="I62" s="244"/>
      <c r="J62" s="108"/>
      <c r="K62" s="108"/>
      <c r="L62" s="108"/>
      <c r="M62" s="108"/>
      <c r="N62" s="108"/>
      <c r="O62" s="108"/>
      <c r="P62" s="108"/>
      <c r="Q62" s="108"/>
      <c r="R62" s="108"/>
    </row>
    <row r="63" spans="1:18" x14ac:dyDescent="0.35">
      <c r="A63" s="108"/>
      <c r="B63" s="108"/>
      <c r="C63" s="108"/>
      <c r="D63" s="244"/>
      <c r="E63" s="108" t="str">
        <f xml:space="preserve"> TEXT( F37,1 ) &amp; " outturn totex for" &amp; TEXT( MID( $A$32, 3, 100 ), 1 ) &amp; " - " &amp; TEXT( $E$29, 1 ) &amp; " (17-18 FYA CPIH deflated prices)"</f>
        <v>Anglian Water outturn totex for South Lincolnshire Reservoir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108"/>
      <c r="F64" s="254"/>
      <c r="G64" s="244"/>
      <c r="H64" s="244"/>
      <c r="I64" s="244"/>
      <c r="J64" s="108"/>
      <c r="K64" s="108"/>
      <c r="L64" s="108"/>
      <c r="M64" s="108"/>
      <c r="N64" s="108"/>
      <c r="O64" s="108"/>
      <c r="P64" s="108"/>
      <c r="Q64" s="108"/>
      <c r="R64" s="108"/>
    </row>
    <row r="65" spans="1:18" x14ac:dyDescent="0.35">
      <c r="A65" s="108"/>
      <c r="B65" s="108"/>
      <c r="C65" s="108"/>
      <c r="D65" s="108"/>
      <c r="E65" s="108" t="str">
        <f xml:space="preserve"> TEXT( F36,1 ) &amp; " outturn totex for" &amp; TEXT( MID( $A$32, 3, 100 ), 1 ) &amp; " - " &amp; TEXT( $E$30, 1 ) &amp; " (17-18 FYA CPIH deflated prices)"</f>
        <v>Affinity Water outturn totex for South Lincolnshire Reservoir - water network plus (17-18 FYA CPIH deflated prices)</v>
      </c>
      <c r="F65" s="258">
        <f>(0.218+0.218)*104.21666667/113.1166667 + (0.111+0.111) * 104.21666667 / 109.1083333+ 1.7*0.33*104.216667/123.1</f>
        <v>1.0886861858809072</v>
      </c>
      <c r="G65" s="108" t="s">
        <v>125</v>
      </c>
      <c r="H65" s="108"/>
      <c r="I65" s="108"/>
      <c r="J65" s="108"/>
      <c r="K65" s="108"/>
      <c r="L65" s="108"/>
      <c r="M65" s="108"/>
      <c r="N65" s="108"/>
      <c r="O65" s="108"/>
      <c r="P65" s="108"/>
      <c r="Q65" s="108"/>
      <c r="R65" s="108"/>
    </row>
    <row r="66" spans="1:18" x14ac:dyDescent="0.35">
      <c r="A66" s="108"/>
      <c r="B66" s="108"/>
      <c r="C66" s="108"/>
      <c r="D66" s="108"/>
      <c r="E66" s="108" t="str">
        <f xml:space="preserve"> TEXT( F37,1 ) &amp; " outturn totex for" &amp; TEXT( MID( $A$32, 3, 100 ), 1 ) &amp; " - " &amp; TEXT( $E$30, 1 ) &amp; " (17-18 FYA CPIH deflated prices)"</f>
        <v>Anglian Water outturn totex for South Lincolnshire Reservoir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108"/>
      <c r="F67" s="254"/>
      <c r="G67" s="244"/>
      <c r="H67" s="244"/>
      <c r="I67" s="244"/>
      <c r="J67" s="244"/>
      <c r="K67" s="244"/>
      <c r="L67" s="244"/>
      <c r="M67" s="244"/>
      <c r="N67" s="244"/>
      <c r="O67" s="244"/>
      <c r="P67" s="244"/>
      <c r="Q67" s="244"/>
      <c r="R67" s="244"/>
    </row>
    <row r="68" spans="1:18" x14ac:dyDescent="0.35">
      <c r="A68" s="244"/>
      <c r="B68" s="244"/>
      <c r="C68" s="244"/>
      <c r="D68" s="244"/>
      <c r="E68" s="108" t="str">
        <f xml:space="preserve"> TEXT( F36,1 ) &amp; " penalty for" &amp; TEXT( MID( $A$32, 3, 100 ), 1 ) &amp; " - " &amp; TEXT( $E$29, 1 ) &amp; " (17-18 FYA CPIH deflated prices)"</f>
        <v>Affinity Water penalty for South Lincolnshire Reservoir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108" t="str">
        <f xml:space="preserve"> TEXT( F37,1 ) &amp; " penalty for" &amp; TEXT( MID( $A$32, 3, 100 ), 1 ) &amp; " - " &amp; TEXT( $E$29, 1 ) &amp; " (17-18 FYA CPIH deflated prices)"</f>
        <v>Anglian Water penalty for South Lincolnshire Reservoir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108"/>
      <c r="F70" s="254"/>
      <c r="G70" s="244"/>
      <c r="H70" s="244"/>
      <c r="I70" s="244"/>
      <c r="J70" s="244"/>
      <c r="K70" s="244"/>
      <c r="L70" s="244"/>
      <c r="M70" s="244"/>
      <c r="N70" s="244"/>
      <c r="O70" s="244"/>
      <c r="P70" s="244"/>
      <c r="Q70" s="244"/>
      <c r="R70" s="244"/>
    </row>
    <row r="71" spans="1:18" x14ac:dyDescent="0.35">
      <c r="A71" s="244"/>
      <c r="B71" s="244"/>
      <c r="C71" s="244"/>
      <c r="D71" s="244"/>
      <c r="E71" s="108" t="str">
        <f xml:space="preserve"> TEXT( F36,1 ) &amp; " penalty for" &amp; TEXT( MID( $A$32, 3, 100 ), 1 ) &amp; " - " &amp; TEXT( $E$30, 1 ) &amp; " (17-18 FYA CPIH deflated prices)"</f>
        <v>Affinity Water penalty for South Lincolnshire Reservoir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108" t="str">
        <f xml:space="preserve"> TEXT( F37,1 ) &amp; " penalty for" &amp; TEXT( MID( $A$32, 3, 100 ), 1 ) &amp; " - " &amp; TEXT( $E$30, 1 ) &amp; " (17-18 FYA CPIH deflated prices)"</f>
        <v>Anglian Water penalty for South Lincolnshire Reservoir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J6" activePane="bottomRight" state="frozen"/>
      <selection pane="topRight"/>
      <selection pane="bottomLeft"/>
      <selection pane="bottomRight" activeCell="E12" sqref="E12"/>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45382</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Normal="100" workbookViewId="0">
      <pane xSplit="9" ySplit="5" topLeftCell="J6" activePane="bottomRight" state="frozen"/>
      <selection pane="topRight"/>
      <selection pane="bottomLeft"/>
      <selection pane="bottomRight" activeCell="K62" sqref="K62"/>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163</v>
      </c>
      <c r="F51" s="18">
        <f xml:space="preserve"> SUM(L50:CC50)</f>
        <v>4</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168</v>
      </c>
      <c r="F64" s="118">
        <f xml:space="preserve"> IF(F61 - SUM(F62:F63) &lt;&gt; 0, 1, 0)</f>
        <v>1</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50" activePane="bottomRight" state="frozen"/>
      <selection pane="topRight"/>
      <selection pane="bottomLeft"/>
      <selection pane="bottomRight" activeCell="F63" sqref="F63"/>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South Lincolnshire Reservoir - water resources (17-18 FYA CPIH deflated prices)</v>
      </c>
      <c r="F9" s="169">
        <f xml:space="preserve"> InputsR!F$48</f>
        <v>14.378500000000001</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Anglian Water totex allowance for South Lincolnshire Reservoir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14.378500000000001</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South Lincolnshire Reservoir - water network plus (17-18 FYA CPIH deflated prices)</v>
      </c>
      <c r="F13" s="169">
        <f xml:space="preserve"> InputsR!F$51</f>
        <v>4.9215</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Anglian Water totex allowance for South Lincolnshire Reservoir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4.9215</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South Lincolnshire Reservoir</v>
      </c>
      <c r="F21" s="167">
        <f xml:space="preserve"> InputsR!F$43</f>
        <v>0.25</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0</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South Lincolnshire Reservoir - water resources (17-18 FYA CPIH deflated prices)</v>
      </c>
      <c r="F25" s="169">
        <f xml:space="preserve"> InputsR!F$48</f>
        <v>14.378500000000001</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South Lincolnshire Reservoir</v>
      </c>
      <c r="F26" s="167">
        <f xml:space="preserve"> InputsR!F$43</f>
        <v>0.25</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3.5946250000000002</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South Lincolnshire Reservoir - water resources (17-18 FYA CPIH deflated prices)</v>
      </c>
      <c r="F29" s="169">
        <f xml:space="preserve"> InputsR!F$48</f>
        <v>14.378500000000001</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3.5946250000000002</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-10.783875</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South Lincolnshire Reservoir - water resources (17-18 FYA CPIH deflated prices)</v>
      </c>
      <c r="F33" s="169">
        <f xml:space="preserve"> InputsR!F$62</f>
        <v>1.8867697661394365</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3.5946250000000002</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-1.7078552338605637</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South Lincolnshire Reservoir - water resources (17-18 FYA CPIH deflated prices)</v>
      </c>
      <c r="F37" s="169">
        <f xml:space="preserve"> InputsR!F$62</f>
        <v>1.8867697661394365</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3.5946250000000002</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-0.85392761693028185</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-1.7078552338605637</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-0.85392761693028185</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0</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-1.7078552338605637</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-10.783875</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-1.7078552338605637</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-12.491730233860563</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-12.491730233860563</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-2.2697116094422407</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-12.491730233860563</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-5.1457381999273499</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-12.491730233860563</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-5.713995002973018</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-2.2697116094422407</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-5.1457381999273499</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-5.713995002973018</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-13.129444812342609</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-12.491730233860563</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-6.1748858399128199</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-12.491730233860563</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-6.8567940035676216</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-6.1748858399128199</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-6.8567940035676216</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-13.031679843480442</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-12.491730233860563</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-12.85648875668929</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-13.129444812342609</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-13.031679843480442</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-12.85648875668929</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2</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-12.491730233860563</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-0.53994960961987815</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-12.491730233860563</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South Lincolnshire Reservoir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-0.53994960961987815</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-4.7435314630268808</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-12.491730233860563</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South Lincolnshire Reservoir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-0.53994960961987815</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-8.2881483804535616</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South Lincolnshire Reservoir</v>
      </c>
      <c r="F136" s="167">
        <f xml:space="preserve"> InputsR!F$43</f>
        <v>0.25</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0</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South Lincolnshire Reservoir - water network plus (17-18 FYA CPIH deflated prices)</v>
      </c>
      <c r="F140" s="169">
        <f xml:space="preserve"> InputsR!F$51</f>
        <v>4.9215</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South Lincolnshire Reservoir</v>
      </c>
      <c r="F141" s="167">
        <f xml:space="preserve"> InputsR!F$43</f>
        <v>0.25</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1.230375</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South Lincolnshire Reservoir - water network plus (17-18 FYA CPIH deflated prices)</v>
      </c>
      <c r="F144" s="169">
        <f xml:space="preserve"> InputsR!F$51</f>
        <v>4.9215</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1.230375</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-3.691125</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South Lincolnshire Reservoir - water network plus (17-18 FYA CPIH deflated prices)</v>
      </c>
      <c r="F148" s="111">
        <f xml:space="preserve"> InputsR!F$65</f>
        <v>1.0886861858809072</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1.230375</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-0.14168881411909284</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South Lincolnshire Reservoir - water network plus (17-18 FYA CPIH deflated prices)</v>
      </c>
      <c r="F152" s="111">
        <f xml:space="preserve"> InputsR!F$65</f>
        <v>1.0886861858809072</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1.230375</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-7.0844407059546421E-2</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-0.14168881411909284</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-7.0844407059546421E-2</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0</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-0.14168881411909284</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-3.691125</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-0.14168881411909284</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-3.8328138141190928</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-3.8328138141190928</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-0.69641129354169229</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-3.8328138141190928</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-1.5788570588132678</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-3.8328138141190928</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-1.7532142122183867</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-0.69641129354169229</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-1.5788570588132678</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-1.7532142122183867</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-4.0284825645733466</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-3.8328138141190928</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-1.8946284705759213</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-3.8328138141190928</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-2.1038570546620643</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-1.8946284705759213</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-2.1038570546620643</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-3.9984855252379856</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-3.8328138141190928</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-3.9447319774913701</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-4.0284825645733466</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-3.9984855252379856</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-3.9447319774913701</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2</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-3.8328138141190928</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-0.16567171111889278</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-3.8328138141190928</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South Lincolnshire Reservoir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-0.16567171111889278</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-2.4590685980213611</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-3.8328138141190928</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South Lincolnshire Reservoir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-0.16567171111889278</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-1.5394169272166245</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Anglian Water cumulative percentage of allocated spend given gate reached for South Lincolnshire Reservoir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Anglian Water totex allowance for South Lincolnshire Reservoir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Anglian Water cumulative percentage of allocated spend given gate reached for South Lincolnshire Reservoir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Anglian Water totex allowance for South Lincolnshire Reservoir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Anglian Water outturn totex for South Lincolnshire Reservoir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Anglian Water outturn totex for South Lincolnshire Reservoir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0</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2</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Anglian Water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Anglian Water penalty for South Lincolnshire Reservoir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Anglian Water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Anglian Water penalty for South Lincolnshire Reservoir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Anglian Water cumulative percentage of allocated spend given gate reached for South Lincolnshire Reservoir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Anglian Water totex allowance for South Lincolnshire Reservoir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Anglian Water cumulative percentage of allocated spend given gate reached for South Lincolnshire Reservoir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Anglian Water totex allowance for South Lincolnshire Reservoir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Anglian Water outturn totex for South Lincolnshire Reservoir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Anglian Water outturn totex for South Lincolnshire Reservoir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0</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2</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Anglian Water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Anglian Water penalty for South Lincolnshire Reservoir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Anglian Water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Anglian Water penalty for South Lincolnshire Reservoir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5" sqref="F15"/>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259">
        <f xml:space="preserve"> Calc!F$126</f>
        <v>-4.7435314630268808</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260"/>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259">
        <f xml:space="preserve"> Calc!F$132</f>
        <v>-8.2881483804535616</v>
      </c>
      <c r="G13" s="13" t="str">
        <f xml:space="preserve"> Calc!G$132</f>
        <v>£m</v>
      </c>
      <c r="H13" s="140"/>
      <c r="I13" s="140"/>
      <c r="J13" s="140"/>
      <c r="K13" s="140"/>
      <c r="L13" s="140"/>
      <c r="M13" s="140"/>
      <c r="N13" s="140"/>
      <c r="O13" s="140"/>
      <c r="P13" s="140"/>
      <c r="Q13" s="140"/>
      <c r="R13" s="140"/>
    </row>
    <row r="14" spans="1:18" s="108" customFormat="1" ht="12.5" x14ac:dyDescent="0.35">
      <c r="F14" s="261"/>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259">
        <f xml:space="preserve"> Calc!F$241</f>
        <v>-2.4590685980213611</v>
      </c>
      <c r="G15" s="139" t="str">
        <f xml:space="preserve"> Calc!G$241</f>
        <v>£m</v>
      </c>
      <c r="I15" s="140"/>
      <c r="J15" s="140"/>
      <c r="K15" s="140"/>
      <c r="L15" s="140"/>
      <c r="M15" s="140"/>
      <c r="N15" s="140"/>
      <c r="O15" s="140"/>
      <c r="P15" s="140"/>
      <c r="Q15" s="140"/>
      <c r="R15" s="140"/>
    </row>
    <row r="16" spans="1:18" s="139" customFormat="1" ht="12.5" x14ac:dyDescent="0.35">
      <c r="F16" s="259"/>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259">
        <f xml:space="preserve"> Calc!F$247</f>
        <v>-1.5394169272166245</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27F04B-D086-47DB-B883-853AB7D053D4}">
  <ds:schemaRefs>
    <ds:schemaRef ds:uri="http://schemas.microsoft.com/sharepoint/v3/contenttype/forms"/>
  </ds:schemaRefs>
</ds:datastoreItem>
</file>

<file path=customXml/itemProps2.xml><?xml version="1.0" encoding="utf-8"?>
<ds:datastoreItem xmlns:ds="http://schemas.openxmlformats.org/officeDocument/2006/customXml" ds:itemID="{DDF9E828-8E9D-4076-A830-2B38264D5926}">
  <ds:schemaRefs>
    <ds:schemaRef ds:uri="f51f1067-fcb8-4131-b194-4dd929cf9204"/>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www.w3.org/XML/1998/namespace"/>
    <ds:schemaRef ds:uri="963ed5a7-332a-41b3-b49c-f61625053eee"/>
    <ds:schemaRef ds:uri="http://purl.org/dc/dcmitype/"/>
    <ds:schemaRef ds:uri="http://purl.org/dc/terms/"/>
  </ds:schemaRefs>
</ds:datastoreItem>
</file>

<file path=customXml/itemProps3.xml><?xml version="1.0" encoding="utf-8"?>
<ds:datastoreItem xmlns:ds="http://schemas.openxmlformats.org/officeDocument/2006/customXml" ds:itemID="{9F769714-4320-4700-BF1C-B88F3E2852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