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codeName="ThisWorkbook"/>
  <mc:AlternateContent xmlns:mc="http://schemas.openxmlformats.org/markup-compatibility/2006">
    <mc:Choice Requires="x15">
      <x15ac:absPath xmlns:x15ac="http://schemas.microsoft.com/office/spreadsheetml/2010/11/ac" url="https://affinitywaterltd.sharepoint.com/teams/P_pr19/PR19 Representations/Data Tables and Models/Financial Model/Final files to submit - No links/"/>
    </mc:Choice>
  </mc:AlternateContent>
  <bookViews>
    <workbookView xWindow="0" yWindow="0" windowWidth="28800" windowHeight="13308" firstSheet="1" activeTab="5"/>
  </bookViews>
  <sheets>
    <sheet name="Front sheet" sheetId="43" r:id="rId1"/>
    <sheet name="ToC" sheetId="45" r:id="rId2"/>
    <sheet name="Formatting" sheetId="44" r:id="rId3"/>
    <sheet name="Guidance" sheetId="46" r:id="rId4"/>
    <sheet name="Model Inputs &gt;&gt;" sheetId="26" r:id="rId5"/>
    <sheet name="F_Inputs Mapping" sheetId="21" r:id="rId6"/>
    <sheet name="Model Outputs &gt;&gt;" sheetId="27" r:id="rId7"/>
    <sheet name="BPT Extracts" sheetId="48"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5" hidden="1">'F_Inputs Mapping'!$A$2:$U$583</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odelete" hidden="1">{"bal",#N/A,FALSE,"working papers";"income",#N/A,FALSE,"working papers"}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wpapers." hidden="1">{"bal",#N/A,FALSE,"working papers";"income",#N/A,FALSE,"working papers"}</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 i="21" l="1"/>
  <c r="O235" i="21"/>
  <c r="O251" i="21"/>
  <c r="O575" i="21"/>
  <c r="O165" i="21"/>
  <c r="O258" i="21"/>
  <c r="O151" i="21"/>
  <c r="O260" i="21"/>
  <c r="O434" i="21"/>
  <c r="O256" i="21"/>
  <c r="O257" i="21"/>
  <c r="O6" i="21"/>
  <c r="O148" i="21"/>
  <c r="O9" i="21"/>
  <c r="O107" i="21"/>
  <c r="O163" i="21"/>
  <c r="O8" i="21"/>
  <c r="O157" i="21"/>
  <c r="O255" i="21"/>
  <c r="O436" i="21"/>
  <c r="O167" i="21"/>
  <c r="O234" i="21"/>
  <c r="E28" i="43"/>
  <c r="E27" i="43"/>
  <c r="E26" i="43"/>
  <c r="P9" i="21" l="1"/>
  <c r="P257" i="21"/>
  <c r="P434" i="21"/>
  <c r="P436" i="21"/>
  <c r="P157" i="21"/>
  <c r="P6" i="21"/>
  <c r="P251" i="21"/>
  <c r="P235" i="21"/>
  <c r="P7" i="21"/>
  <c r="P234" i="21"/>
  <c r="P107" i="21"/>
  <c r="P256" i="21"/>
  <c r="P151" i="21"/>
  <c r="P258" i="21"/>
  <c r="P165" i="21"/>
  <c r="P575" i="21"/>
  <c r="P167" i="21"/>
  <c r="P255" i="21"/>
  <c r="P8" i="21"/>
  <c r="P163" i="21"/>
  <c r="P148" i="21"/>
  <c r="P260" i="21"/>
  <c r="C5" i="43"/>
  <c r="E29" i="43"/>
  <c r="E30" i="43"/>
  <c r="E31" i="43"/>
  <c r="E32" i="43"/>
  <c r="E33" i="43"/>
  <c r="E34" i="43"/>
  <c r="E35" i="43"/>
  <c r="E36" i="43"/>
  <c r="E25" i="43"/>
  <c r="E24" i="43"/>
  <c r="E23" i="43"/>
  <c r="B34" i="46"/>
  <c r="D5" i="45"/>
  <c r="C3" i="43"/>
  <c r="I82" i="48"/>
  <c r="J82" i="48"/>
  <c r="K82" i="48"/>
  <c r="L82" i="48"/>
  <c r="H82" i="48"/>
  <c r="B49" i="48"/>
  <c r="B50" i="48" s="1"/>
  <c r="B51" i="48" s="1"/>
  <c r="B52" i="48" s="1"/>
  <c r="B53" i="48" s="1"/>
  <c r="B54" i="48" s="1"/>
  <c r="B55" i="48" s="1"/>
  <c r="B56" i="48" s="1"/>
  <c r="B57" i="48" s="1"/>
  <c r="B58" i="48" s="1"/>
  <c r="B59" i="48" s="1"/>
  <c r="B60" i="48" s="1"/>
  <c r="B61" i="48" s="1"/>
  <c r="B62" i="48" s="1"/>
  <c r="B63" i="48" s="1"/>
  <c r="A1" i="48"/>
  <c r="F5" i="45" s="1"/>
  <c r="B25" i="46"/>
  <c r="A1" i="46"/>
  <c r="B14" i="45" s="1"/>
  <c r="A1" i="45"/>
  <c r="B8" i="45" s="1"/>
  <c r="A1" i="44"/>
  <c r="B11" i="45" s="1"/>
  <c r="A1" i="43"/>
  <c r="B5" i="45" s="1"/>
  <c r="Q9" i="21" l="1"/>
  <c r="Q167" i="21"/>
  <c r="Q165" i="21"/>
  <c r="Q234" i="21"/>
  <c r="Q235" i="21"/>
  <c r="Q6" i="21"/>
  <c r="Q260" i="21"/>
  <c r="Q148" i="21"/>
  <c r="Q163" i="21"/>
  <c r="Q8" i="21"/>
  <c r="Q255" i="21"/>
  <c r="Q151" i="21"/>
  <c r="Q256" i="21"/>
  <c r="Q107" i="21"/>
  <c r="Q157" i="21"/>
  <c r="Q436" i="21"/>
  <c r="Q575" i="21"/>
  <c r="Q258" i="21"/>
  <c r="Q251" i="21"/>
  <c r="Q7" i="21"/>
  <c r="Q434" i="21"/>
  <c r="Q257" i="21"/>
  <c r="C16" i="43"/>
  <c r="R9" i="21" l="1"/>
  <c r="S9" i="21" s="1"/>
  <c r="R151" i="21"/>
  <c r="R163" i="21"/>
  <c r="R260" i="21"/>
  <c r="R257" i="21"/>
  <c r="R7" i="21"/>
  <c r="R575" i="21"/>
  <c r="R436" i="21"/>
  <c r="R107" i="21"/>
  <c r="R148" i="21"/>
  <c r="R6" i="21"/>
  <c r="R251" i="21"/>
  <c r="R255" i="21"/>
  <c r="R235" i="21"/>
  <c r="R165" i="21"/>
  <c r="R434" i="21"/>
  <c r="R258" i="21"/>
  <c r="R157" i="21"/>
  <c r="R256" i="21"/>
  <c r="R8" i="21"/>
  <c r="R234" i="21"/>
  <c r="R167" i="21"/>
  <c r="S235" i="21" l="1"/>
  <c r="S575" i="21"/>
  <c r="S257" i="21"/>
  <c r="S163" i="21"/>
  <c r="S234" i="21"/>
  <c r="S8" i="21"/>
  <c r="S251" i="21"/>
  <c r="S256" i="21"/>
  <c r="S258" i="21"/>
  <c r="S148" i="21"/>
  <c r="S7" i="21"/>
  <c r="S151" i="21"/>
  <c r="S167" i="21"/>
  <c r="S157" i="21"/>
  <c r="S434" i="21"/>
  <c r="S165" i="21"/>
  <c r="S255" i="21"/>
  <c r="S6" i="21"/>
  <c r="S107" i="21"/>
  <c r="S436" i="21"/>
  <c r="S260" i="21"/>
  <c r="O216" i="21" l="1"/>
  <c r="O215" i="21"/>
  <c r="O573" i="21"/>
  <c r="P216" i="21" l="1"/>
  <c r="Q216" i="21" s="1"/>
  <c r="P215" i="21"/>
  <c r="P573" i="21"/>
  <c r="Q215" i="21" l="1"/>
  <c r="R216" i="21"/>
  <c r="Q573" i="21"/>
  <c r="R215" i="21" l="1"/>
  <c r="R573" i="21"/>
  <c r="S216" i="21"/>
  <c r="S215" i="21" l="1"/>
  <c r="S573" i="21"/>
  <c r="O480" i="21" l="1"/>
  <c r="P480" i="21" l="1"/>
  <c r="Q480" i="21" l="1"/>
  <c r="R480" i="21" l="1"/>
  <c r="S480" i="21" l="1"/>
  <c r="O76" i="21" l="1"/>
  <c r="P76" i="21" l="1"/>
  <c r="Q76" i="21"/>
  <c r="R76" i="21" l="1"/>
  <c r="S76" i="21" l="1"/>
  <c r="M129" i="48" l="1"/>
  <c r="M145" i="48"/>
  <c r="M193" i="48" l="1"/>
  <c r="M161" i="48"/>
  <c r="M177" i="48" l="1"/>
  <c r="M155" i="48" l="1"/>
  <c r="M171" i="48"/>
  <c r="M187" i="48"/>
  <c r="M189" i="48" l="1"/>
  <c r="M173" i="48"/>
  <c r="M157" i="48"/>
  <c r="M156" i="48" l="1"/>
  <c r="M172" i="48"/>
  <c r="M188" i="48"/>
  <c r="M174" i="48" l="1"/>
  <c r="M158" i="48"/>
  <c r="M190" i="48" l="1"/>
  <c r="M169" i="48" l="1"/>
  <c r="M185" i="48"/>
  <c r="M153" i="48"/>
  <c r="M170" i="48" l="1"/>
  <c r="M186" i="48" l="1"/>
  <c r="M154" i="48"/>
  <c r="O58" i="21" l="1"/>
  <c r="O113" i="21"/>
  <c r="O112" i="21"/>
  <c r="O202" i="21"/>
  <c r="O100" i="21"/>
  <c r="P202" i="21" l="1"/>
  <c r="P112" i="21"/>
  <c r="P100" i="21"/>
  <c r="P113" i="21"/>
  <c r="P58" i="21"/>
  <c r="Q113" i="21" l="1"/>
  <c r="Q202" i="21"/>
  <c r="Q100" i="21"/>
  <c r="Q112" i="21"/>
  <c r="Q58" i="21"/>
  <c r="R202" i="21" l="1"/>
  <c r="R58" i="21"/>
  <c r="R112" i="21"/>
  <c r="R100" i="21"/>
  <c r="R113" i="21"/>
  <c r="K101" i="48" l="1"/>
  <c r="S112" i="21"/>
  <c r="S58" i="21"/>
  <c r="J101" i="48"/>
  <c r="S202" i="21"/>
  <c r="H101" i="48"/>
  <c r="S113" i="21"/>
  <c r="S100" i="21"/>
  <c r="L101" i="48"/>
  <c r="I101" i="48"/>
  <c r="O144" i="21" l="1"/>
  <c r="P144" i="21" l="1"/>
  <c r="Q144" i="21" l="1"/>
  <c r="R144" i="21" l="1"/>
  <c r="S144" i="21" l="1"/>
  <c r="M123" i="48" l="1"/>
  <c r="M139" i="48" l="1"/>
  <c r="M124" i="48" l="1"/>
  <c r="M140" i="48" l="1"/>
  <c r="M125" i="48" l="1"/>
  <c r="M141" i="48" l="1"/>
  <c r="M126" i="48" l="1"/>
  <c r="M142" i="48" l="1"/>
  <c r="I78" i="48" l="1"/>
  <c r="H78" i="48"/>
  <c r="J78" i="48"/>
  <c r="L78" i="48"/>
  <c r="K78" i="48"/>
  <c r="M76" i="21" l="1"/>
  <c r="N76" i="21"/>
  <c r="K76" i="21"/>
  <c r="L76" i="21" l="1"/>
  <c r="J76" i="21"/>
  <c r="H76" i="21" l="1"/>
  <c r="I76" i="21" l="1"/>
  <c r="H81" i="48" l="1"/>
  <c r="I81" i="48" l="1"/>
  <c r="O57" i="21" l="1"/>
  <c r="P57" i="21" l="1"/>
  <c r="J81" i="48" l="1"/>
  <c r="Q57" i="21"/>
  <c r="R57" i="21" l="1"/>
  <c r="S57" i="21" l="1"/>
  <c r="O272" i="21" l="1"/>
  <c r="K81" i="48" l="1"/>
  <c r="P272" i="21"/>
  <c r="O108" i="21"/>
  <c r="P108" i="21" l="1"/>
  <c r="Q272" i="21"/>
  <c r="R272" i="21" l="1"/>
  <c r="Q108" i="21"/>
  <c r="R108" i="21" l="1"/>
  <c r="S272" i="21"/>
  <c r="S108" i="21" l="1"/>
  <c r="L81" i="48" l="1"/>
  <c r="M137" i="48" l="1"/>
  <c r="M121" i="48" l="1"/>
  <c r="M138" i="48" l="1"/>
  <c r="M122" i="48" l="1"/>
  <c r="O145" i="21" l="1"/>
  <c r="P145" i="21" l="1"/>
  <c r="Q145" i="21" l="1"/>
  <c r="R145" i="21" l="1"/>
  <c r="S145" i="21" l="1"/>
  <c r="H110" i="48" l="1"/>
  <c r="I110" i="48" l="1"/>
  <c r="J110" i="48" l="1"/>
  <c r="K110" i="48" l="1"/>
  <c r="L110" i="48" l="1"/>
  <c r="H53" i="48" l="1"/>
  <c r="H58" i="48" l="1"/>
  <c r="H60" i="48" s="1"/>
  <c r="H77" i="48"/>
  <c r="H69" i="48" l="1"/>
  <c r="H63" i="48"/>
  <c r="H89" i="48" l="1"/>
  <c r="H96" i="48" s="1"/>
  <c r="H104" i="48" s="1"/>
  <c r="H113" i="48" s="1"/>
  <c r="I53" i="48" l="1"/>
  <c r="I58" i="48" l="1"/>
  <c r="I60" i="48" s="1"/>
  <c r="I77" i="48"/>
  <c r="I63" i="48" l="1"/>
  <c r="I69" i="48"/>
  <c r="I89" i="48" l="1"/>
  <c r="I96" i="48" s="1"/>
  <c r="I104" i="48" s="1"/>
  <c r="I113" i="48" s="1"/>
  <c r="J53" i="48" l="1"/>
  <c r="J58" i="48" l="1"/>
  <c r="J60" i="48" s="1"/>
  <c r="J77" i="48"/>
  <c r="J69" i="48" l="1"/>
  <c r="J63" i="48"/>
  <c r="J89" i="48" l="1"/>
  <c r="J96" i="48" s="1"/>
  <c r="J104" i="48" s="1"/>
  <c r="J113" i="48" s="1"/>
  <c r="K53" i="48" l="1"/>
  <c r="K77" i="48" l="1"/>
  <c r="K58" i="48"/>
  <c r="K60" i="48" s="1"/>
  <c r="K89" i="48" l="1"/>
  <c r="K69" i="48" l="1"/>
  <c r="K63" i="48"/>
  <c r="K96" i="48" l="1"/>
  <c r="K104" i="48" s="1"/>
  <c r="K113" i="48" s="1"/>
  <c r="M191" i="48" l="1"/>
  <c r="M159" i="48"/>
  <c r="M175" i="48"/>
  <c r="M143" i="48" l="1"/>
  <c r="M127" i="48"/>
  <c r="M176" i="48" l="1"/>
  <c r="M192" i="48"/>
  <c r="M160" i="48"/>
  <c r="M144" i="48" l="1"/>
  <c r="M128" i="48"/>
  <c r="O71" i="21" l="1"/>
  <c r="O74" i="21"/>
  <c r="O81" i="21"/>
  <c r="O198" i="21"/>
  <c r="O80" i="21"/>
  <c r="O70" i="21"/>
  <c r="P198" i="21" l="1"/>
  <c r="P81" i="21"/>
  <c r="P74" i="21"/>
  <c r="P70" i="21"/>
  <c r="P80" i="21"/>
  <c r="P71" i="21"/>
  <c r="Q70" i="21" l="1"/>
  <c r="Q74" i="21"/>
  <c r="Q198" i="21"/>
  <c r="Q71" i="21"/>
  <c r="Q80" i="21"/>
  <c r="Q81" i="21"/>
  <c r="R81" i="21" l="1"/>
  <c r="R80" i="21"/>
  <c r="R74" i="21"/>
  <c r="R70" i="21"/>
  <c r="R71" i="21"/>
  <c r="R198" i="21"/>
  <c r="S74" i="21" l="1"/>
  <c r="S80" i="21"/>
  <c r="S198" i="21"/>
  <c r="S71" i="21"/>
  <c r="S70" i="21"/>
  <c r="S81" i="21"/>
  <c r="L53" i="48" l="1"/>
  <c r="L77" i="48" l="1"/>
  <c r="L58" i="48"/>
  <c r="L60" i="48" s="1"/>
  <c r="L89" i="48" l="1"/>
  <c r="L96" i="48" s="1"/>
  <c r="L104" i="48" s="1"/>
  <c r="L113" i="48" s="1"/>
  <c r="L63" i="48"/>
  <c r="L69" i="48"/>
</calcChain>
</file>

<file path=xl/sharedStrings.xml><?xml version="1.0" encoding="utf-8"?>
<sst xmlns="http://schemas.openxmlformats.org/spreadsheetml/2006/main" count="2257" uniqueCount="1478">
  <si>
    <t>Workbook name:</t>
  </si>
  <si>
    <t>Version number:</t>
  </si>
  <si>
    <t>Filename:</t>
  </si>
  <si>
    <t>Date:</t>
  </si>
  <si>
    <t>Author:</t>
  </si>
  <si>
    <t>Robert Thorp</t>
  </si>
  <si>
    <t>Author contact information:</t>
  </si>
  <si>
    <t>Robert.Thorp@ofwat.gov.uk</t>
  </si>
  <si>
    <t>Sponsor:</t>
  </si>
  <si>
    <t>Andy Duff</t>
  </si>
  <si>
    <t>Sponsor contact information:</t>
  </si>
  <si>
    <t>Andy.Duff@ofwat.gov.uk</t>
  </si>
  <si>
    <t>Summary of workbook:</t>
  </si>
  <si>
    <t>The purpose of this spreadsheet is to aid companys in linking data from the business plan tables (BPTs) into the PR19 financial model (FM).</t>
  </si>
  <si>
    <t>Instructions</t>
  </si>
  <si>
    <t>See guidance sheet</t>
  </si>
  <si>
    <t>Change Log</t>
  </si>
  <si>
    <t xml:space="preserve">Below are details of changes to the mapping tool from the previously published version (31 Jan 2019) due to identified errors and changes to the BPTs/Financial model. </t>
  </si>
  <si>
    <t>Issue</t>
  </si>
  <si>
    <t>Details</t>
  </si>
  <si>
    <t>Link</t>
  </si>
  <si>
    <t>RoRE scenarios updated</t>
  </si>
  <si>
    <t>The RoRE scenarios have been amended to link to the pre tax values from app26.</t>
  </si>
  <si>
    <t>Correction to links</t>
  </si>
  <si>
    <t>The previous version of the mapping tool did not align to the financial model for 'Brought forward capital allowance pool ~ structures and buildings 2%' and 'New capital expenditure - Proportion of new capital expenditure qualifying for the structures and buildings (2%) pool ~ Wastewater network plus'. This has been corrected</t>
  </si>
  <si>
    <t>New lines added</t>
  </si>
  <si>
    <t>Links to new lines have been added to align with the latest version of the financial model (version 17z).</t>
  </si>
  <si>
    <t>ASSUMPTIONS</t>
  </si>
  <si>
    <t>MODEL INPUTS</t>
  </si>
  <si>
    <t>MODEL OUTPUTS</t>
  </si>
  <si>
    <t>Model documentation sheet</t>
  </si>
  <si>
    <t>Copy of FM F_Inputs with links to BPT</t>
  </si>
  <si>
    <t>Extracts of BPT to aid population of data tables</t>
  </si>
  <si>
    <t>Table of contents</t>
  </si>
  <si>
    <t>Explanation of different formatting types</t>
  </si>
  <si>
    <t>Guidance on using the mapping tool</t>
  </si>
  <si>
    <t>END</t>
  </si>
  <si>
    <t>CELL / ROW / COLUMN COLOUR</t>
  </si>
  <si>
    <t>Font Colour</t>
  </si>
  <si>
    <t>Green Italics (no shade)</t>
  </si>
  <si>
    <t>Documentation</t>
  </si>
  <si>
    <t>F_Inputs Mapping</t>
  </si>
  <si>
    <t>Linked to data tables</t>
  </si>
  <si>
    <t>Expected to be populated from feeder models</t>
  </si>
  <si>
    <t>Not available in data tables</t>
  </si>
  <si>
    <t>WORKSHEET TAB COLOUR CODING</t>
  </si>
  <si>
    <t>Light Grey</t>
  </si>
  <si>
    <t>Documentation Sheets</t>
  </si>
  <si>
    <t>Dark Grey</t>
  </si>
  <si>
    <t>Workbook break sheets</t>
  </si>
  <si>
    <t>Turquoise</t>
  </si>
  <si>
    <t>F_Inputs mapping sheet</t>
  </si>
  <si>
    <t>Green</t>
  </si>
  <si>
    <t>BPT Extracts sheet</t>
  </si>
  <si>
    <t xml:space="preserve">The diagram below describe the flow of information from the BPT into the FM using the mapping tool and visa versa </t>
  </si>
  <si>
    <t>* The BPT and FM are separate workbooks and will require linking to (see detailed guidance below)</t>
  </si>
  <si>
    <t>Taking inputs from the BPT to the FM</t>
  </si>
  <si>
    <r>
      <t>The '</t>
    </r>
    <r>
      <rPr>
        <i/>
        <sz val="10"/>
        <color theme="1"/>
        <rFont val="Arial"/>
        <family val="2"/>
      </rPr>
      <t>F_Inputs Mapping</t>
    </r>
    <r>
      <rPr>
        <sz val="10"/>
        <color theme="1"/>
        <rFont val="Arial"/>
        <family val="2"/>
      </rPr>
      <t xml:space="preserve">' sheet is a copy of the FM F_Inputs sheet, however this sheet contains links to the BPT to prepopulate the inputs on </t>
    </r>
  </si>
  <si>
    <t xml:space="preserve">the appropriate lines and corresponding years. The mapping tool will only populate inputs for years that data is required for the financial model, </t>
  </si>
  <si>
    <t>i.e. the mapping tool will not populate 2018/19 if it is not required in the model even if the data is available in the BPT.</t>
  </si>
  <si>
    <t>Where data is not available from the BPT (e.g. it is expected to come from feeder models) this will be documented on F_Inputs mapping in column F</t>
  </si>
  <si>
    <r>
      <t xml:space="preserve">In order to populate </t>
    </r>
    <r>
      <rPr>
        <i/>
        <sz val="10"/>
        <rFont val="Arial"/>
        <family val="2"/>
      </rPr>
      <t>F_Inputs</t>
    </r>
    <r>
      <rPr>
        <sz val="10"/>
        <rFont val="Arial"/>
        <family val="2"/>
      </rPr>
      <t xml:space="preserve"> mapping companies will have to saved a copy of the BPT locally, the links in F_Inputs mapping will need to be</t>
    </r>
  </si>
  <si>
    <t>updated to this new saved version. For instructions on how update the links please see edit links section below.</t>
  </si>
  <si>
    <t>Taking outputs from the FM in BPT</t>
  </si>
  <si>
    <r>
      <t>The '</t>
    </r>
    <r>
      <rPr>
        <i/>
        <sz val="10"/>
        <color theme="1"/>
        <rFont val="Arial"/>
        <family val="2"/>
      </rPr>
      <t>BPT Extracts</t>
    </r>
    <r>
      <rPr>
        <sz val="10"/>
        <color theme="1"/>
        <rFont val="Arial"/>
        <family val="2"/>
      </rPr>
      <t>' sheet houses extracts from several of the business plan tables, which the FM can aid in populating.</t>
    </r>
  </si>
  <si>
    <t xml:space="preserve">Companies can then copy the values from these extracts and add them to the corresponding complete data table. </t>
  </si>
  <si>
    <r>
      <t xml:space="preserve">In order to populate </t>
    </r>
    <r>
      <rPr>
        <i/>
        <sz val="10"/>
        <rFont val="Arial"/>
        <family val="2"/>
      </rPr>
      <t>BPT Extracts</t>
    </r>
    <r>
      <rPr>
        <sz val="10"/>
        <rFont val="Arial"/>
        <family val="2"/>
      </rPr>
      <t xml:space="preserve"> mapping companies will have to saved a copy of the FM locally and then update the links to this local version of the FM.</t>
    </r>
  </si>
  <si>
    <t>For instructions on how update the links please see edit links section below.</t>
  </si>
  <si>
    <t>Edit links</t>
  </si>
  <si>
    <t xml:space="preserve">To update the links to the BPT and from the FM to local copies of the files users can use excels edit links function.  </t>
  </si>
  <si>
    <t xml:space="preserve">Users should first save copies of the BPT and FM locally before opening the mapping tool. Once the mapping tool is </t>
  </si>
  <si>
    <t>open the user can use the edit links function.</t>
  </si>
  <si>
    <t>When clicking on edit links the following window will appear.</t>
  </si>
  <si>
    <t>Users should then click on a source document before clicking the change source button. This will allow users to update all the links to that file into</t>
  </si>
  <si>
    <t>the new local versions.</t>
  </si>
  <si>
    <t>More information on using edit links can be found on the office support page at the link below.</t>
  </si>
  <si>
    <t>https://support.office.com/en-us/article/open-or-change-source-workbooks-of-external-references-links</t>
  </si>
  <si>
    <t xml:space="preserve">For companies in England that have not exited the retail business market the links to the BPTs will also need to be updated from R4 to R5. </t>
  </si>
  <si>
    <t>Comments</t>
  </si>
  <si>
    <t>Reference</t>
  </si>
  <si>
    <t>Item description</t>
  </si>
  <si>
    <t>Unit</t>
  </si>
  <si>
    <t>Model</t>
  </si>
  <si>
    <t>2016-17</t>
  </si>
  <si>
    <t>2017-18</t>
  </si>
  <si>
    <t>2018-19</t>
  </si>
  <si>
    <t>2019-2020</t>
  </si>
  <si>
    <t>2020-21</t>
  </si>
  <si>
    <t>2021-22</t>
  </si>
  <si>
    <t>2022-23</t>
  </si>
  <si>
    <t>2023-24</t>
  </si>
  <si>
    <t>2024-25</t>
  </si>
  <si>
    <t>2025-26</t>
  </si>
  <si>
    <t>2026-27</t>
  </si>
  <si>
    <t>2027-28</t>
  </si>
  <si>
    <t>2028-29</t>
  </si>
  <si>
    <t>2029-30</t>
  </si>
  <si>
    <t>2020-25</t>
  </si>
  <si>
    <t>2025-30</t>
  </si>
  <si>
    <t>R3017</t>
  </si>
  <si>
    <t>Households connected for water only - unmetered</t>
  </si>
  <si>
    <t>000s</t>
  </si>
  <si>
    <t>R3018</t>
  </si>
  <si>
    <t>Households connected for water only - metered</t>
  </si>
  <si>
    <t>R3019</t>
  </si>
  <si>
    <t>Households connected for sewerage only - unmetered</t>
  </si>
  <si>
    <t>R3020</t>
  </si>
  <si>
    <t>Households connected for sewerage only - metered</t>
  </si>
  <si>
    <t>R3021</t>
  </si>
  <si>
    <t>Households connected for water and sewerage - unmetered</t>
  </si>
  <si>
    <t>R3022</t>
  </si>
  <si>
    <t>Households connected for water and sewerage - metered</t>
  </si>
  <si>
    <t>Company specific input</t>
  </si>
  <si>
    <t>Cost to serve per metered water customer (CTS)</t>
  </si>
  <si>
    <t>£/cust</t>
  </si>
  <si>
    <t>Cost to serve per metered sewerage customer (CTS)</t>
  </si>
  <si>
    <t>Cost to serve per metered dual service customer (CTS)</t>
  </si>
  <si>
    <t>Cost to serve per unmetered customer (CTS)</t>
  </si>
  <si>
    <t>R8001</t>
  </si>
  <si>
    <t>Required retail margin ~ residential customers</t>
  </si>
  <si>
    <t>%</t>
  </si>
  <si>
    <t>A23019</t>
  </si>
  <si>
    <t>Residential retail working capital financing cost rate</t>
  </si>
  <si>
    <t>A23020</t>
  </si>
  <si>
    <t>Business retail working capital financing cost rate</t>
  </si>
  <si>
    <t>R4034_B1W</t>
  </si>
  <si>
    <t>Retail cost per customer ~ Tariff Band 1</t>
  </si>
  <si>
    <t>£/unit</t>
  </si>
  <si>
    <t>R4034_B2W</t>
  </si>
  <si>
    <t>Retail cost per customer ~ Tariff Band 2</t>
  </si>
  <si>
    <t>R4034_B3W</t>
  </si>
  <si>
    <t>Retail cost per customer ~ Tariff Band 3</t>
  </si>
  <si>
    <t>R4034_B4W</t>
  </si>
  <si>
    <t>Retail cost per customer ~ Tariff Band 4</t>
  </si>
  <si>
    <t>R4034_B5W</t>
  </si>
  <si>
    <t>Retail cost per customer ~ Tariff Band 5</t>
  </si>
  <si>
    <t>R4034_B6W</t>
  </si>
  <si>
    <t>Retail cost per customer ~ Tariff Band 6</t>
  </si>
  <si>
    <t>R4034_B7W</t>
  </si>
  <si>
    <t>Retail cost per customer ~ Tariff Band 7</t>
  </si>
  <si>
    <t>R4034_B8W</t>
  </si>
  <si>
    <t>Retail cost per customer ~ Tariff Band 8</t>
  </si>
  <si>
    <t>R4034_B9W</t>
  </si>
  <si>
    <t>Retail cost per customer ~ Tariff Band 9</t>
  </si>
  <si>
    <t>R4034_B10W</t>
  </si>
  <si>
    <t>Retail cost per customer ~ Tariff Band 10</t>
  </si>
  <si>
    <t>R5E00001W</t>
  </si>
  <si>
    <t>Net margin percentage ~ Tariff Band 1</t>
  </si>
  <si>
    <t>R5E00002W</t>
  </si>
  <si>
    <t>Net margin percentage ~ Tariff Band 2</t>
  </si>
  <si>
    <t>R5E00003W</t>
  </si>
  <si>
    <t>Net margin percentage ~ Tariff Band 3</t>
  </si>
  <si>
    <t>R5E00004W</t>
  </si>
  <si>
    <t>Net margin percentage ~ Tariff Band 4</t>
  </si>
  <si>
    <t>R5E00005W</t>
  </si>
  <si>
    <t>Net margin percentage ~ Tariff Band 5</t>
  </si>
  <si>
    <t>R5E00006W</t>
  </si>
  <si>
    <t>Net margin percentage ~ Tariff Band 6</t>
  </si>
  <si>
    <t>R5E00007W</t>
  </si>
  <si>
    <t>Net margin percentage ~ Tariff Band 7</t>
  </si>
  <si>
    <t>R5E00008W</t>
  </si>
  <si>
    <t>Net margin percentage ~ Tariff Band 8</t>
  </si>
  <si>
    <t>R5E00009W</t>
  </si>
  <si>
    <t>Net margin percentage ~ Tariff Band 9</t>
  </si>
  <si>
    <t>R5E00010W</t>
  </si>
  <si>
    <t>Net margin percentage ~ Tariff Band 10</t>
  </si>
  <si>
    <t>R4D01D03W</t>
  </si>
  <si>
    <t>Number of customers ~ Tariff Band 1</t>
  </si>
  <si>
    <t>unit</t>
  </si>
  <si>
    <t>R4D02D03W</t>
  </si>
  <si>
    <t>Number of customers ~ Tariff Band 2</t>
  </si>
  <si>
    <t>R4D03D03W</t>
  </si>
  <si>
    <t>Number of customers ~ Tariff Band 3</t>
  </si>
  <si>
    <t>R4D04D03W</t>
  </si>
  <si>
    <t>Number of customers ~ Tariff Band 4</t>
  </si>
  <si>
    <t>R4D05D03W</t>
  </si>
  <si>
    <t>Number of customers ~ Tariff Band 5</t>
  </si>
  <si>
    <t>R4D06D03W</t>
  </si>
  <si>
    <t>Number of customers ~ Tariff Band 6</t>
  </si>
  <si>
    <t>R4D07D03W</t>
  </si>
  <si>
    <t>Number of customers ~ Tariff Band 7</t>
  </si>
  <si>
    <t>R4D08D03W</t>
  </si>
  <si>
    <t>Number of customers ~ Tariff Band 8</t>
  </si>
  <si>
    <t>R4D09D03W</t>
  </si>
  <si>
    <t>Number of customers ~ Tariff Band 9</t>
  </si>
  <si>
    <t>R4D10D03W</t>
  </si>
  <si>
    <t>Number of customers ~ Tariff Band 10</t>
  </si>
  <si>
    <t>R4035_B1W</t>
  </si>
  <si>
    <t>Forecast allocated wholesale charge (nominal price base) ~ Tariff Band 1</t>
  </si>
  <si>
    <t>£m</t>
  </si>
  <si>
    <t>R4035_B2W</t>
  </si>
  <si>
    <t>Forecast allocated wholesale charge (nominal price base) ~ Tariff Band 2</t>
  </si>
  <si>
    <t>R4035_B3W</t>
  </si>
  <si>
    <t>Forecast allocated wholesale charge (nominal price base) ~ Tariff Band 3</t>
  </si>
  <si>
    <t>R4035_B4W</t>
  </si>
  <si>
    <t>Forecast allocated wholesale charge (nominal price base) ~ Tariff Band 4</t>
  </si>
  <si>
    <t>R4035_B5W</t>
  </si>
  <si>
    <t>Forecast allocated wholesale charge (nominal price base) ~ Tariff Band 5</t>
  </si>
  <si>
    <t>R4035_B6W</t>
  </si>
  <si>
    <t>Forecast allocated wholesale charge (nominal price base) ~ Tariff Band 6</t>
  </si>
  <si>
    <t>R4035_B7W</t>
  </si>
  <si>
    <t>Forecast allocated wholesale charge (nominal price base) ~ Tariff Band 7</t>
  </si>
  <si>
    <t>R4035_B8W</t>
  </si>
  <si>
    <t>Forecast allocated wholesale charge (nominal price base) ~ Tariff Band 8</t>
  </si>
  <si>
    <t>R4035_B9W</t>
  </si>
  <si>
    <t>Forecast allocated wholesale charge (nominal price base) ~ Tariff Band 9</t>
  </si>
  <si>
    <t>R4035_B10W</t>
  </si>
  <si>
    <t>Forecast allocated wholesale charge (nominal price base) ~ Tariff Band 10</t>
  </si>
  <si>
    <t>A15018</t>
  </si>
  <si>
    <t xml:space="preserve">Average asset lives for all fixed assets ~ residential retail </t>
  </si>
  <si>
    <t>nr</t>
  </si>
  <si>
    <t>A15019</t>
  </si>
  <si>
    <t>Average asset lives for all fixed assets ~ business retail</t>
  </si>
  <si>
    <t>A12001</t>
  </si>
  <si>
    <t>Residential retail unmeasured trade receivables ~ net</t>
  </si>
  <si>
    <t>A12002</t>
  </si>
  <si>
    <t>Residential retail measured trade receivables ~ net</t>
  </si>
  <si>
    <t>A12003</t>
  </si>
  <si>
    <t>Business customers / business retail unmeasured trade receivables ~ net</t>
  </si>
  <si>
    <t>A12004</t>
  </si>
  <si>
    <t>Business customers / business retail measured trade receivables ~ net</t>
  </si>
  <si>
    <t>A12005</t>
  </si>
  <si>
    <t>Retail other trade receivables ~ net</t>
  </si>
  <si>
    <t>A12026</t>
  </si>
  <si>
    <t>Residential retail measured income accrual</t>
  </si>
  <si>
    <t>A12019</t>
  </si>
  <si>
    <t>Business customers / business retail measured income accrual</t>
  </si>
  <si>
    <t>A12007</t>
  </si>
  <si>
    <t>Prepayments and accrued income ~ retail</t>
  </si>
  <si>
    <t>APP14005</t>
  </si>
  <si>
    <t>Retail tax creditors</t>
  </si>
  <si>
    <t>Allowed depreciation (post efficiency challenge and adjustments)</t>
  </si>
  <si>
    <t>Allowed depreciation - Post efficiency challenge and adjustment (Retail depreciation Business)</t>
  </si>
  <si>
    <t>A13001</t>
  </si>
  <si>
    <t>Residential retail advance receipts creditor days unmeasured</t>
  </si>
  <si>
    <t>days</t>
  </si>
  <si>
    <t>A13002</t>
  </si>
  <si>
    <t>Residential retail advance receipts creditor days measured</t>
  </si>
  <si>
    <t>A13003</t>
  </si>
  <si>
    <t>Business customers / business retail advance receipts creditor days unmeasured</t>
  </si>
  <si>
    <t>A13004</t>
  </si>
  <si>
    <t>Business customers / business retail advance receipts creditor days measured</t>
  </si>
  <si>
    <t>A13005</t>
  </si>
  <si>
    <t>Residential retail measured income accrual rate</t>
  </si>
  <si>
    <t>A13006</t>
  </si>
  <si>
    <t>Business customers / business retail measured income accrual rate</t>
  </si>
  <si>
    <t>Business measured income proportion of total Business income</t>
  </si>
  <si>
    <t>APP14001</t>
  </si>
  <si>
    <t>Retail creditor months - Payment terms - Residential retail pays wholesaler in arrears (advance)</t>
  </si>
  <si>
    <t>Months</t>
  </si>
  <si>
    <t>APP14002</t>
  </si>
  <si>
    <t>Retail creditor months - Payment terms - Business retail pays wholesaler in arrears (advance)</t>
  </si>
  <si>
    <t>Business Advance Receipts Weighting - Unmeasured</t>
  </si>
  <si>
    <t>A12015</t>
  </si>
  <si>
    <t>Residential retail unmeasured trade debtors</t>
  </si>
  <si>
    <t>A12016</t>
  </si>
  <si>
    <t>Residential retail measured trade debtors</t>
  </si>
  <si>
    <t>R4D01D05W</t>
  </si>
  <si>
    <t>Debtor days ~ Tariff Band 1</t>
  </si>
  <si>
    <t>R4D02D05W</t>
  </si>
  <si>
    <t>Debtor days ~ Tariff Band 2</t>
  </si>
  <si>
    <t>R4D03D05W</t>
  </si>
  <si>
    <t>Debtor days ~ Tariff Band 3</t>
  </si>
  <si>
    <t>R4D04D05W</t>
  </si>
  <si>
    <t>Debtor days ~ Tariff Band 4</t>
  </si>
  <si>
    <t>R4D05D05W</t>
  </si>
  <si>
    <t>Debtor days ~ Tariff Band 5</t>
  </si>
  <si>
    <t>R4D06D05W</t>
  </si>
  <si>
    <t>Debtor days ~ Tariff Band 6</t>
  </si>
  <si>
    <t>R4D07D05W</t>
  </si>
  <si>
    <t>Debtor days ~ Tariff Band 7</t>
  </si>
  <si>
    <t>R4D08D05W</t>
  </si>
  <si>
    <t>Debtor days ~ Tariff Band 8</t>
  </si>
  <si>
    <t>R4D09D05W</t>
  </si>
  <si>
    <t>Debtor days ~ Tariff Band 9</t>
  </si>
  <si>
    <t>R4D10D05W</t>
  </si>
  <si>
    <t>Debtor days ~ Tariff Band 10</t>
  </si>
  <si>
    <t>A19042WR</t>
  </si>
  <si>
    <t>Rechargeable works ~ water resources</t>
  </si>
  <si>
    <t>A19040WR</t>
  </si>
  <si>
    <t>Bulk supplies ~ contract not qualifying for water trading incentives (signed before 1 April 2020) ~ water resources</t>
  </si>
  <si>
    <t>A19041WR</t>
  </si>
  <si>
    <t>Bulk supplies ~ contract qualifying for water trading incentives (to be signed on or after 1 April 2020) ~ water resources</t>
  </si>
  <si>
    <t>A19021WR</t>
  </si>
  <si>
    <t>Third party revenue ~ wholesale water resources</t>
  </si>
  <si>
    <t>Other operating income - WR - real</t>
  </si>
  <si>
    <t>A19042WWN</t>
  </si>
  <si>
    <t>Rechargeable works ~ wastewater network plus</t>
  </si>
  <si>
    <t>A19021WWN</t>
  </si>
  <si>
    <t>Third party revenue ~ wastewater network plus</t>
  </si>
  <si>
    <t>Other operating income - WWN - real</t>
  </si>
  <si>
    <t>A11023A</t>
  </si>
  <si>
    <t>Retirement benefit obligations ~ liabilities</t>
  </si>
  <si>
    <t>A23017</t>
  </si>
  <si>
    <t>Interest receivable (other)</t>
  </si>
  <si>
    <t>A22013</t>
  </si>
  <si>
    <t>% of dividends issued as scrip shares</t>
  </si>
  <si>
    <t>A22007</t>
  </si>
  <si>
    <t>Ordinary dividend</t>
  </si>
  <si>
    <t>A22008</t>
  </si>
  <si>
    <t>Dividend yield</t>
  </si>
  <si>
    <t>A22009</t>
  </si>
  <si>
    <t>Real dividend growth</t>
  </si>
  <si>
    <t>A22011</t>
  </si>
  <si>
    <t>Interim dividends</t>
  </si>
  <si>
    <t>A22012</t>
  </si>
  <si>
    <t>% of ordinary dividend paid as interim dividend</t>
  </si>
  <si>
    <t>APP16006WR</t>
  </si>
  <si>
    <t xml:space="preserve">Average asset lives for all fixed assets ~ wholesale water resources </t>
  </si>
  <si>
    <t>Balance sheets Feeder model</t>
  </si>
  <si>
    <t>Intangible assets &amp; investments</t>
  </si>
  <si>
    <t>A11007A</t>
  </si>
  <si>
    <t>Inventories ~ actual company structure</t>
  </si>
  <si>
    <t>A11010A_W</t>
  </si>
  <si>
    <t>Cash and cash equivalents ~ wholesale</t>
  </si>
  <si>
    <t>A23018</t>
  </si>
  <si>
    <t>Bank overdraft interest rate</t>
  </si>
  <si>
    <t>A23016</t>
  </si>
  <si>
    <t>Bank interest rate (receivable)</t>
  </si>
  <si>
    <t>A12010</t>
  </si>
  <si>
    <t>Trade and other receivables ~ net</t>
  </si>
  <si>
    <t>A12011</t>
  </si>
  <si>
    <t>Prepayments and accrued income ~ wholesale</t>
  </si>
  <si>
    <t>A12012</t>
  </si>
  <si>
    <t>Wholesale ~ corporation tax</t>
  </si>
  <si>
    <t>A13021</t>
  </si>
  <si>
    <t>Trade creditor days ~ water resources</t>
  </si>
  <si>
    <t>A13010</t>
  </si>
  <si>
    <t>Capex creditor days ~ wholesale</t>
  </si>
  <si>
    <t>A13011</t>
  </si>
  <si>
    <t>Wholesale trade payables</t>
  </si>
  <si>
    <t>A13012</t>
  </si>
  <si>
    <t>Wholesale other payables</t>
  </si>
  <si>
    <t>A11013A_W</t>
  </si>
  <si>
    <t>Capex creditor ~ wholesale</t>
  </si>
  <si>
    <t>Provisions</t>
  </si>
  <si>
    <t>Movement in Pensions (+ve = increase in provision) - WR - nominal</t>
  </si>
  <si>
    <t>Movement in Pensions (+ve = increase in provision) - WWN - nominal</t>
  </si>
  <si>
    <t>A14006A</t>
  </si>
  <si>
    <t>Changes in provisions</t>
  </si>
  <si>
    <t>A23002</t>
  </si>
  <si>
    <t>Floating rate debt (opening)</t>
  </si>
  <si>
    <t>A23005</t>
  </si>
  <si>
    <t>Floating rate debt issued</t>
  </si>
  <si>
    <t>A23008</t>
  </si>
  <si>
    <t>Floating rate debt repaid</t>
  </si>
  <si>
    <t>A23015</t>
  </si>
  <si>
    <t>Floating rate debt interest paid</t>
  </si>
  <si>
    <t>A23001</t>
  </si>
  <si>
    <t>Fixed rate debt (opening)</t>
  </si>
  <si>
    <t>A23004</t>
  </si>
  <si>
    <t>Fixed rate debt issued</t>
  </si>
  <si>
    <t>A23007</t>
  </si>
  <si>
    <t>Fixed rate debt repaid</t>
  </si>
  <si>
    <t>APP19001</t>
  </si>
  <si>
    <t>Weighted interest rate for new and existing fixed rate debt</t>
  </si>
  <si>
    <t>A23003</t>
  </si>
  <si>
    <t>Index-linked debt (opening)</t>
  </si>
  <si>
    <t>A23006</t>
  </si>
  <si>
    <t>Index-linked debt issued</t>
  </si>
  <si>
    <t>A23009</t>
  </si>
  <si>
    <t>Index linked debt repaid</t>
  </si>
  <si>
    <t>APP19002</t>
  </si>
  <si>
    <t>Weighted interest rate for new and existing index-linked debt</t>
  </si>
  <si>
    <t>A23010</t>
  </si>
  <si>
    <t>Indexation of index-linked loans</t>
  </si>
  <si>
    <t>C00137</t>
  </si>
  <si>
    <t>Preference shares</t>
  </si>
  <si>
    <t>A22014</t>
  </si>
  <si>
    <t>Preference shares issued in the year</t>
  </si>
  <si>
    <t>A22015</t>
  </si>
  <si>
    <t>Preference shares repaid in the year</t>
  </si>
  <si>
    <t>A22016</t>
  </si>
  <si>
    <t>Preference share dividends paid</t>
  </si>
  <si>
    <t>A9001</t>
  </si>
  <si>
    <t>Indexation rate for index linked debt percentage increase</t>
  </si>
  <si>
    <t>A22002</t>
  </si>
  <si>
    <t>Closing number of ordinary shares</t>
  </si>
  <si>
    <t>m</t>
  </si>
  <si>
    <t>A22001</t>
  </si>
  <si>
    <t>Nominal share value</t>
  </si>
  <si>
    <t>£</t>
  </si>
  <si>
    <t>A22004</t>
  </si>
  <si>
    <t>Number of ordinary shares issued in the year</t>
  </si>
  <si>
    <t>A11032A</t>
  </si>
  <si>
    <t>Other reserves</t>
  </si>
  <si>
    <t>A3023</t>
  </si>
  <si>
    <t>Statutory corporation tax rate</t>
  </si>
  <si>
    <t>A11016A</t>
  </si>
  <si>
    <t>Current tax liabilities ~ actual company structure</t>
  </si>
  <si>
    <t>A3024WR</t>
  </si>
  <si>
    <t>Brought forward losses ~ Water resources</t>
  </si>
  <si>
    <t>A3009WR</t>
  </si>
  <si>
    <t>P&amp;L expenditure not allowable as a deduction from taxable trading profits ~ Water resources</t>
  </si>
  <si>
    <t>A3015WR</t>
  </si>
  <si>
    <t>Other adjustments to taxable profits ~ Water resources</t>
  </si>
  <si>
    <t>A3025WWN</t>
  </si>
  <si>
    <t>Brought forward losses ~ Wastewater network plus</t>
  </si>
  <si>
    <t>A3016WWN</t>
  </si>
  <si>
    <t>P&amp;L expenditure not allowable as a deduction from taxable trading profits ~ Wastewater network plus</t>
  </si>
  <si>
    <t>A3022WWN</t>
  </si>
  <si>
    <t>Other adjustments to taxable profits ~ Wastewater network plus</t>
  </si>
  <si>
    <t>A11027A</t>
  </si>
  <si>
    <t>Deferred tax ~ actual company structure</t>
  </si>
  <si>
    <t>A3012WR</t>
  </si>
  <si>
    <t>Finance lease depreciation ~ Water resources</t>
  </si>
  <si>
    <t>A3010WR</t>
  </si>
  <si>
    <t>Change in general provisions ~ Water resources</t>
  </si>
  <si>
    <t>A3014WR</t>
  </si>
  <si>
    <t>Grants and contributions taxable on receipt ~ Water resources</t>
  </si>
  <si>
    <t>A3019WWN</t>
  </si>
  <si>
    <t>Finance lease depreciation ~ Wastewater network plus</t>
  </si>
  <si>
    <t>A3017WWN</t>
  </si>
  <si>
    <t>Change in general provisions ~ Wastewater network plus</t>
  </si>
  <si>
    <t>A3021WWN</t>
  </si>
  <si>
    <t>Grants and contributions taxable on receipt ~ Wastewater network plus</t>
  </si>
  <si>
    <t>A5017WR</t>
  </si>
  <si>
    <t>Charge for DB schemes ~ wholesale water resources</t>
  </si>
  <si>
    <t>A5018WWN</t>
  </si>
  <si>
    <t>Charge for DB schemes ~ wholesale wastewater network plus</t>
  </si>
  <si>
    <t>A5022WR</t>
  </si>
  <si>
    <t>Charge for DC schemes ~ wholesale water resources</t>
  </si>
  <si>
    <t>A5023WWN</t>
  </si>
  <si>
    <t>Charge for DC schemes ~ wholesale wastewater network plus</t>
  </si>
  <si>
    <t>A5008WR</t>
  </si>
  <si>
    <t>Wholesale water resources ~ cash contributions (DB schemes, ongoing)</t>
  </si>
  <si>
    <t>A5009WWN</t>
  </si>
  <si>
    <t>Wholesale wastewater network plus ~ cash contributions (DB schemes, ongoing)</t>
  </si>
  <si>
    <t>WS1011WR</t>
  </si>
  <si>
    <t>Water resources operating expenditure (amount for totex CR) - real</t>
  </si>
  <si>
    <t>WWS1011SC+WWS1011ST</t>
  </si>
  <si>
    <t>Wastewater network operating expenditure (amount for totex CR) - real</t>
  </si>
  <si>
    <t>WR40019</t>
  </si>
  <si>
    <t>Total PAYG rate ~ water resources</t>
  </si>
  <si>
    <t>WWN60019</t>
  </si>
  <si>
    <t>Total PAYG rate ~ wastewater network plus</t>
  </si>
  <si>
    <t>APP8012WR+APP8022WR</t>
  </si>
  <si>
    <t>Water resources RCV ~ 1 April 2020 + Water resources IFRS16 RCV adjustment</t>
  </si>
  <si>
    <t>APP8023WWN</t>
  </si>
  <si>
    <t>Wastewater network plus RCV post IFRS16 RCV adjustment ~ 1 April 2020</t>
  </si>
  <si>
    <t>WR40009</t>
  </si>
  <si>
    <t>Total RCV run off rate to be applied ~ water resources CPI(H) linked</t>
  </si>
  <si>
    <t>WR40004</t>
  </si>
  <si>
    <t>Total RCV run off rate to be applied ~ water resources RPI wedge linked</t>
  </si>
  <si>
    <t>WWN60009</t>
  </si>
  <si>
    <t>Total RCV run off rate to be applied ~ wastewater network plus CPI(H) linked</t>
  </si>
  <si>
    <t>WWN60004</t>
  </si>
  <si>
    <t>Total RCV run off rate to be applied ~ wastewater network plus RPI wedge linked</t>
  </si>
  <si>
    <t>WR40010</t>
  </si>
  <si>
    <t>Method used to apply run off rate (straight line or reducing balance) ~ water resources CPI(H) linked</t>
  </si>
  <si>
    <t>Text</t>
  </si>
  <si>
    <t>WR40005</t>
  </si>
  <si>
    <t>Method used to apply run off rate (straight line or reducing balance) ~ water resources RPI wedge linked</t>
  </si>
  <si>
    <t>WR40015</t>
  </si>
  <si>
    <t>Method used to apply run off rate (straight line or reducing balance) ~ water resources</t>
  </si>
  <si>
    <t>WWN60010</t>
  </si>
  <si>
    <t>Method used to apply run off rate (straight line or reducing balance) ~ wastewater network plus CPI(H) linked</t>
  </si>
  <si>
    <t>WWN60005</t>
  </si>
  <si>
    <t>Method used to apply run off rate (straight line or reducing balance) ~ wastewater network plus RPI wedge linked</t>
  </si>
  <si>
    <t>APP7001</t>
  </si>
  <si>
    <t>Discount rate for reprofiling allowed revenue</t>
  </si>
  <si>
    <t>BB3905AL</t>
  </si>
  <si>
    <t xml:space="preserve">Consumer Price Index (with housing) for April </t>
  </si>
  <si>
    <t>BB3905MY</t>
  </si>
  <si>
    <t xml:space="preserve">Consumer Price Index (with housing) for May </t>
  </si>
  <si>
    <t>BB3905JN</t>
  </si>
  <si>
    <t xml:space="preserve">Consumer Price Index (with housing) for June </t>
  </si>
  <si>
    <t>BB3905JL</t>
  </si>
  <si>
    <t xml:space="preserve">Consumer Price Index (with housing) for July </t>
  </si>
  <si>
    <t>BB3905AT</t>
  </si>
  <si>
    <t>Consumer Price Index (with housing) for August</t>
  </si>
  <si>
    <t>BB3905SR</t>
  </si>
  <si>
    <t>Consumer Price Index (with housing) for September</t>
  </si>
  <si>
    <t>BB3905OR</t>
  </si>
  <si>
    <t>Consumer Price Index (with housing) for October</t>
  </si>
  <si>
    <t>BB3905NR</t>
  </si>
  <si>
    <t xml:space="preserve">Consumer Price Index (with housing) for November </t>
  </si>
  <si>
    <t>BB3905DR</t>
  </si>
  <si>
    <t xml:space="preserve">Consumer Price Index (with housing) for December </t>
  </si>
  <si>
    <t>BB3905JY</t>
  </si>
  <si>
    <t xml:space="preserve">Consumer Price Index (with housing) for January </t>
  </si>
  <si>
    <t>BB3905FY</t>
  </si>
  <si>
    <t xml:space="preserve">Consumer Price Index (with housing) for February </t>
  </si>
  <si>
    <t>BB3905MH</t>
  </si>
  <si>
    <t xml:space="preserve">Consumer Price Index (with housing) for March </t>
  </si>
  <si>
    <t>APP23005</t>
  </si>
  <si>
    <t>CPIH: Financial year average indices year on year %</t>
  </si>
  <si>
    <t>A12020</t>
  </si>
  <si>
    <t>Residential retail average trade debtors days</t>
  </si>
  <si>
    <t>A12021</t>
  </si>
  <si>
    <t>Business customers / business retail average trade debtors</t>
  </si>
  <si>
    <t>A3027WR</t>
  </si>
  <si>
    <t>Amortisation on grants and contributions ~ Water resources</t>
  </si>
  <si>
    <t>A3026WWN</t>
  </si>
  <si>
    <t>Amortisation on grants and contributions ~ Wastewater network plus</t>
  </si>
  <si>
    <t>A22017</t>
  </si>
  <si>
    <t xml:space="preserve">Share premium </t>
  </si>
  <si>
    <t>Wholesale Water resources service defined benefit pension deficit recovery  per IN13/17</t>
  </si>
  <si>
    <t>Wholesale Wastewater network service defined benefit pension deficit recovery per IN13/17</t>
  </si>
  <si>
    <t>Wholesale Water resources DB pension cash excess over charge</t>
  </si>
  <si>
    <t>Wholesale Wastewater network DB pension cash excess over charge</t>
  </si>
  <si>
    <t>A19031WR</t>
  </si>
  <si>
    <t>Water resources unmeasured charge ~ residential</t>
  </si>
  <si>
    <t>A19032WR</t>
  </si>
  <si>
    <t>Water resources unmeasured charge ~ business</t>
  </si>
  <si>
    <t>A19033WR</t>
  </si>
  <si>
    <t>Water resources measured charge ~ residential</t>
  </si>
  <si>
    <t>A19034WR</t>
  </si>
  <si>
    <t>Water resources measured charge ~ business</t>
  </si>
  <si>
    <t>A19031WWN</t>
  </si>
  <si>
    <t>Wastewater network plus unmeasured charge ~ residential</t>
  </si>
  <si>
    <t>A19032WWN</t>
  </si>
  <si>
    <t>Wastewater network plus unmeasured charge ~ business</t>
  </si>
  <si>
    <t>A19033WWN</t>
  </si>
  <si>
    <t>Wastewater network plus measured charge ~ residential</t>
  </si>
  <si>
    <t>A19034WWN</t>
  </si>
  <si>
    <t>Wastewater network plus measured charge ~ business</t>
  </si>
  <si>
    <t>APP290013</t>
  </si>
  <si>
    <t>Proportion of new capital expenditure qualifying for the general (18%) pool ~ Water resources</t>
  </si>
  <si>
    <t>APP290070</t>
  </si>
  <si>
    <t>Proportion of new capital expenditure qualifying for the longlife (6%) pool ~ Water resources</t>
  </si>
  <si>
    <t>APP290016</t>
  </si>
  <si>
    <t>Proportion of new capital expenditure qualifying for a full deduction in the year ~ Water resources</t>
  </si>
  <si>
    <t>APP290001</t>
  </si>
  <si>
    <t>Brought forward capital allowance 18% ~ Water resources</t>
  </si>
  <si>
    <t>APP290059</t>
  </si>
  <si>
    <t>Brought forward capital allowance 6% ~ Water resources</t>
  </si>
  <si>
    <t>Revenue Feeder model</t>
  </si>
  <si>
    <t>Water resources - End of Period ODIs (+ or -) Value Chosen</t>
  </si>
  <si>
    <t>Water resources - In period ODIs (+ or -) Value Chosen</t>
  </si>
  <si>
    <t>Water resources - Totex (+ or -) Value Chosen</t>
  </si>
  <si>
    <t>Water resources - WRFIM (+ or -) Value Chosen</t>
  </si>
  <si>
    <t>Water resources - Residential retail mechanism (+ or -) Value Chosen</t>
  </si>
  <si>
    <t>Water resources - Blind year (+ or -) Value Chosen</t>
  </si>
  <si>
    <t>Water resources - Water trading incentive (+ or -) Value Chosen</t>
  </si>
  <si>
    <t>WS1019WR</t>
  </si>
  <si>
    <t>Total gross capital expenditure - WR - real</t>
  </si>
  <si>
    <t>A19049WR</t>
  </si>
  <si>
    <t>Water resources capital expenditure grants and contributions (price control)</t>
  </si>
  <si>
    <t>A19043WR</t>
  </si>
  <si>
    <t>Other non-price control third party services ~ water resources</t>
  </si>
  <si>
    <t>A19031WN</t>
  </si>
  <si>
    <t>Water network plus unmeasured charge ~ residential</t>
  </si>
  <si>
    <t>A19033WN</t>
  </si>
  <si>
    <t>Water network plus measured charge ~ residential</t>
  </si>
  <si>
    <t>A19032WN</t>
  </si>
  <si>
    <t>Water network plus unmeasured charge ~ business</t>
  </si>
  <si>
    <t>A19034WN</t>
  </si>
  <si>
    <t>Water network plus measured charge ~ business</t>
  </si>
  <si>
    <t>APP290019</t>
  </si>
  <si>
    <t>Proportion of new capital expenditure qualifying for the general (18%) pool ~ Water network plus</t>
  </si>
  <si>
    <t>APP290071</t>
  </si>
  <si>
    <t>Proportion of new capital expenditure qualifying for the longlife (6%) pool ~ Water network plus</t>
  </si>
  <si>
    <t>APP290022</t>
  </si>
  <si>
    <t>Proportion of new capital expenditure qualifying for a full deduction in the year ~ Water network plus</t>
  </si>
  <si>
    <t>APP290002</t>
  </si>
  <si>
    <t>Brought forward capital allowance 18% ~ Water network plus</t>
  </si>
  <si>
    <t>APP290060</t>
  </si>
  <si>
    <t>Brought forward capital allowance 6% ~ Water network plus</t>
  </si>
  <si>
    <t>Other operating income - WN - real</t>
  </si>
  <si>
    <t>A19042WN</t>
  </si>
  <si>
    <t>Rechargeable works ~ water network plus</t>
  </si>
  <si>
    <t>A19040WN</t>
  </si>
  <si>
    <t>Bulk supplies ~ contract not qualifying for water trading incentives (signed before 1 April 2020) ~ water network plus</t>
  </si>
  <si>
    <t>A19041WN</t>
  </si>
  <si>
    <t>Bulk supplies ~ contract qualifying for water trading incentives (to be signed on or after 1 April 2020) ~ water network plus</t>
  </si>
  <si>
    <t>A19021WN</t>
  </si>
  <si>
    <t>Third party revenue ~ wholesale water network plus</t>
  </si>
  <si>
    <t>WS1019RWD+WS1019WT+WS1019TWD</t>
  </si>
  <si>
    <t>Total gross capital expenditure - WN - real</t>
  </si>
  <si>
    <t>A19053WN</t>
  </si>
  <si>
    <t>Water network capital expenditure grants and contributions (price control)</t>
  </si>
  <si>
    <t>A13022</t>
  </si>
  <si>
    <t>Trade creditor days ~ water network plus</t>
  </si>
  <si>
    <t>Wholesale Water network service defined benefit pension deficit recovery  per IN13/17 - real</t>
  </si>
  <si>
    <t>WN40010</t>
  </si>
  <si>
    <t>Method used to apply run off rate (straight line or reducing balance) ~ water network plus CPI(H) linked</t>
  </si>
  <si>
    <t>WN40005</t>
  </si>
  <si>
    <t>Method used to apply run off rate (straight line or reducing balance) ~ water network plus RPI wedge linked</t>
  </si>
  <si>
    <t>Movement in Pensions (+ve = increase in provision) - WN - nominal</t>
  </si>
  <si>
    <t>CF</t>
  </si>
  <si>
    <t>A3009WN</t>
  </si>
  <si>
    <t>P&amp;L expenditure not allowable as a deduction from taxable trading profits ~ Water network plus</t>
  </si>
  <si>
    <t>[Enter negative values only]</t>
  </si>
  <si>
    <t>Wholesale Water network DB pension cash excess over charge - real</t>
  </si>
  <si>
    <t>A3010WN</t>
  </si>
  <si>
    <t>Change in general provisions ~ Water network plus</t>
  </si>
  <si>
    <t>A3015WN</t>
  </si>
  <si>
    <t>Other adjustments to taxable profits ~ Water network plus</t>
  </si>
  <si>
    <t>A3012WN</t>
  </si>
  <si>
    <t>Finance lease depreciation ~ Water network plus</t>
  </si>
  <si>
    <t>A5017WN</t>
  </si>
  <si>
    <t>Charge for DB schemes ~ wholesale water network plus</t>
  </si>
  <si>
    <t>A5022WN</t>
  </si>
  <si>
    <t>Charge for DC schemes ~ wholesale water network plus</t>
  </si>
  <si>
    <t>A5008WN</t>
  </si>
  <si>
    <t>Wholesale water network plus ~ cash contributions (DB schemes, ongoing)</t>
  </si>
  <si>
    <t>A3014WN</t>
  </si>
  <si>
    <t>Grants and contributions taxable on receipt ~ Water network plus</t>
  </si>
  <si>
    <t>A3027WN</t>
  </si>
  <si>
    <t>Amortisation on grants and contributions ~ Water network plus</t>
  </si>
  <si>
    <t>Water network - End of Period ODIs (+ or -) Value Chosen input - real</t>
  </si>
  <si>
    <t>Water network - In period ODIs (+ or -) Value Chosen input - real</t>
  </si>
  <si>
    <t>Water network - Totex (+ or -) Value Chosen input - real</t>
  </si>
  <si>
    <t>Water network - WRFIM (+ or -) Value Chosen input - real</t>
  </si>
  <si>
    <t>Water network - Residential retail mechanism (+ or -) Value Chosen input - real</t>
  </si>
  <si>
    <t>Water network - Blind year (+ or -) Value Chosen input - real</t>
  </si>
  <si>
    <t>Water network - Water trading incentive (+ or -) Value Chosen input - real</t>
  </si>
  <si>
    <t>WS1011RWD+WS1011WT+WS1011TWD</t>
  </si>
  <si>
    <t>Water network operating expenditure (amount for totex CR) - real</t>
  </si>
  <si>
    <t>WN40019</t>
  </si>
  <si>
    <t>Total PAYG rate ~ water network plus</t>
  </si>
  <si>
    <t>WN40009</t>
  </si>
  <si>
    <t>Total RCV run off rate to be applied ~ water network plus CPI(H) linked</t>
  </si>
  <si>
    <t>WN40004</t>
  </si>
  <si>
    <t>Total RCV run off rate to be applied ~ water network plus RPI wedge linked</t>
  </si>
  <si>
    <t>APP16006WN</t>
  </si>
  <si>
    <t xml:space="preserve">Average asset lives for all fixed assets ~ wholesale water network plus </t>
  </si>
  <si>
    <t>years</t>
  </si>
  <si>
    <t>APP8012WN+APP8022WN</t>
  </si>
  <si>
    <t>Water network plus RCV ~ 1 April 2020 + Water network plus IFRS16 RCV adjustment</t>
  </si>
  <si>
    <t>A3024WN</t>
  </si>
  <si>
    <t>Brought forward losses ~ Water network plus</t>
  </si>
  <si>
    <t>A19043WN</t>
  </si>
  <si>
    <t>Other non-price control third party services ~ water network plus</t>
  </si>
  <si>
    <t>APP290003</t>
  </si>
  <si>
    <t>Brought forward capital allowance 18% ~ Wastewater network plus</t>
  </si>
  <si>
    <t>APP290061</t>
  </si>
  <si>
    <t>Brought forward capital allowance 6% ~ Wastewater network plus</t>
  </si>
  <si>
    <t>APP290025</t>
  </si>
  <si>
    <t>Proportion of new capital expenditure qualifying for the general (18%) pool ~ Wastewater network plus</t>
  </si>
  <si>
    <t>APP290072</t>
  </si>
  <si>
    <t>Proportion of new capital expenditure qualifying for the longlife (6%) pool ~ Wastewater network plus</t>
  </si>
  <si>
    <t>APP290028</t>
  </si>
  <si>
    <t>Proportion of new capital expenditure qualifying for a full deduction in the year ~ Wastewater network plus</t>
  </si>
  <si>
    <t>A13023</t>
  </si>
  <si>
    <t>Trade creditor days ~ wastewater network plus</t>
  </si>
  <si>
    <t>APP16006WWN</t>
  </si>
  <si>
    <t xml:space="preserve">Average asset lives for all fixed assets ~ wholesale wastewater network plus </t>
  </si>
  <si>
    <t>Wastewater network - End of Period ODIs (+ or -) Value Chosen input - real</t>
  </si>
  <si>
    <t>Wastewater network - In period ODIs (+ or -) Value Chosen input - real</t>
  </si>
  <si>
    <t>Wastewater network - Totex (+ or -) Value Chosen input - real</t>
  </si>
  <si>
    <t>Wastewater network - WRFIM (+ or -) Value Chosen input - real</t>
  </si>
  <si>
    <t>Wastewater network - Residential retail mechanism (+ or -) Value Chosen input - real</t>
  </si>
  <si>
    <t>Wastewater network - Blind year (+ or -) Value Chosen input - real</t>
  </si>
  <si>
    <t>Wastewater network - Water trading incentive (+ or -) Value Chosen input - real</t>
  </si>
  <si>
    <t>A19043WWN</t>
  </si>
  <si>
    <t>Other non-price control third party services ~ wastewater network plus</t>
  </si>
  <si>
    <t>A19031BIO</t>
  </si>
  <si>
    <t>Bioresources unmeasured charge ~ residential</t>
  </si>
  <si>
    <t>A19033BIO</t>
  </si>
  <si>
    <t>Bioresources measured charge ~ residential</t>
  </si>
  <si>
    <t>A19032BIO</t>
  </si>
  <si>
    <t>Bioresources unmeasured charge ~ business</t>
  </si>
  <si>
    <t>A19034BIO</t>
  </si>
  <si>
    <t>Bioresources measured charge ~ business</t>
  </si>
  <si>
    <t>WWS1011STP+WWS1011SDT+WWS1011SDD</t>
  </si>
  <si>
    <t>APP290031</t>
  </si>
  <si>
    <t>Proportion of new capital expenditure qualifying for the general (18%) pool ~ Bioresources</t>
  </si>
  <si>
    <t>APP290073</t>
  </si>
  <si>
    <t>Proportion of new capital expenditure qualifying for the longlife (6%) pool ~ Bioresources</t>
  </si>
  <si>
    <t>APP290034</t>
  </si>
  <si>
    <t>Proportion of new capital expenditure qualifying for a full deduction in the year ~ Bioresources</t>
  </si>
  <si>
    <t>APP290004</t>
  </si>
  <si>
    <t>Brought forward capital allowance 18% ~ Bioresources</t>
  </si>
  <si>
    <t>APP290062</t>
  </si>
  <si>
    <t>Brought forward capital allowance 6% ~ Bioresources</t>
  </si>
  <si>
    <t>Other operating income - BR - real</t>
  </si>
  <si>
    <t>A19042BIO</t>
  </si>
  <si>
    <t>Rechargeable works ~ bioresources</t>
  </si>
  <si>
    <t>A19021BIO</t>
  </si>
  <si>
    <t>Third party revenue ~ wholesale bioresources</t>
  </si>
  <si>
    <t>WWS1019STP+WWS1019SDT+WWS1019SDD</t>
  </si>
  <si>
    <t>Total gross capital expenditure - BR - real</t>
  </si>
  <si>
    <t>A19053BIO</t>
  </si>
  <si>
    <t>Bioresources capital expenditure grants and contributions (price control)</t>
  </si>
  <si>
    <t>A13024</t>
  </si>
  <si>
    <t>Trade creditor days ~ bio resources</t>
  </si>
  <si>
    <t>Wholesale Bio resources service defined benefit pension deficit recovery per IN13/17 - real</t>
  </si>
  <si>
    <t>BIO50010</t>
  </si>
  <si>
    <t>Method used to apply run off rate (straight line or reducing balance) ~ bioresources CPI(H) linked</t>
  </si>
  <si>
    <t>BIO50005</t>
  </si>
  <si>
    <t>Method used to apply run off rate (straight line or reducing balance) ~ bioresources RPI wedge linked</t>
  </si>
  <si>
    <t>BIO50015</t>
  </si>
  <si>
    <t>Method used to apply run off rate (straight line or reducing balance) ~ bioresources</t>
  </si>
  <si>
    <t>A3016BIO</t>
  </si>
  <si>
    <t>P&amp;L expenditure not allowable as a deduction from taxable trading profits ~ Bioresources</t>
  </si>
  <si>
    <t>Wholesale Bio resources DB pension cash excess over charge - real</t>
  </si>
  <si>
    <t>A3017BIO</t>
  </si>
  <si>
    <t>Change in general provisions ~ Bioresources</t>
  </si>
  <si>
    <t>A3022BIO</t>
  </si>
  <si>
    <t>Other adjustments to taxable profits ~ Bioresources</t>
  </si>
  <si>
    <t>A3019BIO</t>
  </si>
  <si>
    <t>Finance lease depreciation ~ Bioresources</t>
  </si>
  <si>
    <t>A5018BIO</t>
  </si>
  <si>
    <t>Charge for DB schemes ~ wholesale wastewater bioresources</t>
  </si>
  <si>
    <t>A5023BIO</t>
  </si>
  <si>
    <t>Charge for DC schemes ~ wholesale wastewater bioresources</t>
  </si>
  <si>
    <t>A5009BIO</t>
  </si>
  <si>
    <t>Wholesale wastewater bioresources ~ cash contributions (DB schemes, ongoing)</t>
  </si>
  <si>
    <t>A3021BIO</t>
  </si>
  <si>
    <t>Grants and contributions taxable on receipt ~ Bioresources</t>
  </si>
  <si>
    <t>A3026BIO</t>
  </si>
  <si>
    <t>Amortisation on grants and contributions ~ Bioresources</t>
  </si>
  <si>
    <t>Movement in Pensions (+ve = increase in provision) - BR - nominal</t>
  </si>
  <si>
    <t>APP8023BIO</t>
  </si>
  <si>
    <t>Bioresouces RCV post IFRS16 RCV adjustment ~ 1 April 2020</t>
  </si>
  <si>
    <t>A3025BIO</t>
  </si>
  <si>
    <t>Brought forward losses ~ Bioresources</t>
  </si>
  <si>
    <t>Bio resources - End of Period ODIs (+ or -) Value Chosen input - real</t>
  </si>
  <si>
    <t>Bio resources - In period ODIs (+ or -) Value Chosen input - real</t>
  </si>
  <si>
    <t>Bio resources - Totex (+ or -) Value Chosen input - real</t>
  </si>
  <si>
    <t>Bio resources - WRFIM (+ or -) Value Chosen input - real</t>
  </si>
  <si>
    <t>Bio resources - Residential retail mechanism (+ or -) Value Chosen input - real</t>
  </si>
  <si>
    <t>Bio resources - Blind year (+ or -) Value Chosen input - real</t>
  </si>
  <si>
    <t>Bio resources - Water trading incentive (+ or -) Value Chosen input - real</t>
  </si>
  <si>
    <t>Bio resources operating expenditure (amount for totex CR) - real</t>
  </si>
  <si>
    <t>BIO50019</t>
  </si>
  <si>
    <t>Total PAYG rate - bioresources</t>
  </si>
  <si>
    <t>BIO50009</t>
  </si>
  <si>
    <t>Total RCV run off rate to be applied ~ bioresources CPI(H) linked</t>
  </si>
  <si>
    <t>BIO50004</t>
  </si>
  <si>
    <t>Total RCV run off rate to be applied ~ bioresources RPI wedge linked</t>
  </si>
  <si>
    <t>APP16006BIO</t>
  </si>
  <si>
    <t xml:space="preserve">Average asset lives for all fixed assets ~ wholesale bioresources </t>
  </si>
  <si>
    <t>A19043BIO</t>
  </si>
  <si>
    <t>Other non-price control third party services ~ bioresources</t>
  </si>
  <si>
    <t>A19031_DMMY</t>
  </si>
  <si>
    <t>Dummy unmeasured charge ~ residential</t>
  </si>
  <si>
    <t>A19033_DMMY</t>
  </si>
  <si>
    <t>Dummy measured charge ~ residential</t>
  </si>
  <si>
    <t>A19032_DMMY</t>
  </si>
  <si>
    <t>Dummy unmeasured charge ~ business</t>
  </si>
  <si>
    <t>A19034_DMMY</t>
  </si>
  <si>
    <t>Dummy measured charge ~ business</t>
  </si>
  <si>
    <t>APP290037</t>
  </si>
  <si>
    <t>Proportion of new capital expenditure qualifying for the general (18%) pool ~ Dummy control</t>
  </si>
  <si>
    <t>APP290074</t>
  </si>
  <si>
    <t>Proportion of new capital expenditure qualifying for the longlife (6%) pool ~ Dummy control</t>
  </si>
  <si>
    <t>APP290040</t>
  </si>
  <si>
    <t>Proportion of new capital expenditure qualifying for a full deduction in the year ~ Dummy control</t>
  </si>
  <si>
    <t>APP290005</t>
  </si>
  <si>
    <t>Brought forward capital allowance 18% ~ Dummy control</t>
  </si>
  <si>
    <t>APP290063</t>
  </si>
  <si>
    <t>Brought forward capital allowance 6% ~ Dummy control</t>
  </si>
  <si>
    <t>Other operating income - DMMY - real</t>
  </si>
  <si>
    <t>A19042_DMMY</t>
  </si>
  <si>
    <t>Rechargeable works ~ dummy</t>
  </si>
  <si>
    <t>A19021_DMMY</t>
  </si>
  <si>
    <t>Third party revenue ~ wholesale dummy</t>
  </si>
  <si>
    <t xml:space="preserve"> </t>
  </si>
  <si>
    <t>BA2120CAS_DMMY</t>
  </si>
  <si>
    <t>Total gross capital expenditure - DMMY - real</t>
  </si>
  <si>
    <t>A19053_DMMY</t>
  </si>
  <si>
    <t>Dummy capital expenditure grants and contributions (price control)</t>
  </si>
  <si>
    <t>A13025</t>
  </si>
  <si>
    <t>Trade creditor days ~ dummy control</t>
  </si>
  <si>
    <t>Wholesale Dummy control service defined benefit pension deficit recovery per IN13/17 - real</t>
  </si>
  <si>
    <t>WWN60010_DMMY</t>
  </si>
  <si>
    <t>Method used to apply run off rate (straight line or reducing balance) ~ dummy CPI(H) linked</t>
  </si>
  <si>
    <t>WWN60005_DMMY</t>
  </si>
  <si>
    <t>Method used to apply run off rate (straight line or reducing balance) ~ dummy RPI wedge linked</t>
  </si>
  <si>
    <t>WWN60015_DMMY</t>
  </si>
  <si>
    <t>Method used to apply run off rate (straight line or reducing balance) ~ dummy</t>
  </si>
  <si>
    <t>A3016DMY</t>
  </si>
  <si>
    <t>P&amp;L expenditure not allowable as a deduction from taxable trading profits ~ Dummy control</t>
  </si>
  <si>
    <t>Wholesale Dummy control DB pension cash excess over charge - real</t>
  </si>
  <si>
    <t>A3017DMY</t>
  </si>
  <si>
    <t>Change in general provisions ~ Dummy control</t>
  </si>
  <si>
    <t>A3022DMY</t>
  </si>
  <si>
    <t>Other adjustments to taxable profits ~ Dummy control</t>
  </si>
  <si>
    <t>A3019DMY</t>
  </si>
  <si>
    <t>Finance lease depreciation ~ Dummy control</t>
  </si>
  <si>
    <t>A5018DMMY</t>
  </si>
  <si>
    <t>Charge for DB schemes ~ wholesale dummy control</t>
  </si>
  <si>
    <t>A5023DMMY</t>
  </si>
  <si>
    <t>Charge for DC schemes ~ wholesale dummy control</t>
  </si>
  <si>
    <t>A5009DMMY</t>
  </si>
  <si>
    <t>Wholesale dummy control ~ cash contributions (DB schemes, ongoing)</t>
  </si>
  <si>
    <t>A3021DMY</t>
  </si>
  <si>
    <t>Grants and contributions taxable on receipt ~ Dummy control</t>
  </si>
  <si>
    <t>A3026DMY</t>
  </si>
  <si>
    <t>Amortisation on grants and contributions ~ Dummy control</t>
  </si>
  <si>
    <t>Movement in Pensions (+ve = increase in provision) - DMMY - nominal</t>
  </si>
  <si>
    <t>APP8012DMMY_CPY</t>
  </si>
  <si>
    <t>Dummy RCV ~ 1 April 2020</t>
  </si>
  <si>
    <t>A3025DMY</t>
  </si>
  <si>
    <t>Brought forward losses ~ Dummy control</t>
  </si>
  <si>
    <t>Dummy control - End of Period ODIs (+ or -) Value Chosen input - real</t>
  </si>
  <si>
    <t>Dummy control - In period ODIs (+ or -) Value Chosen input - real</t>
  </si>
  <si>
    <t>Dummy control - Totex (+ or -) Value Chosen input - real</t>
  </si>
  <si>
    <t>Dummy control - WRFIM (+ or -) Value Chosen input - real</t>
  </si>
  <si>
    <t>Dummy control - Residential retail mechanism (+ or -) Value Chosen input - real</t>
  </si>
  <si>
    <t>Dummy control - Blind year (+ or -) Value Chosen input - real</t>
  </si>
  <si>
    <t>Dummy control - Water trading incentive (+ or -) Value Chosen input - real</t>
  </si>
  <si>
    <t>BM850CAS_DMMY</t>
  </si>
  <si>
    <t>Dummy control operating expenditure (amount for totex CR) - real</t>
  </si>
  <si>
    <t>WWN60019_DMMY</t>
  </si>
  <si>
    <t>Total PAYG rate ~ dummy</t>
  </si>
  <si>
    <t>WWN60009_DMMY</t>
  </si>
  <si>
    <t>Total RCV run off rate to be applied ~ dummy CPI(H) linked</t>
  </si>
  <si>
    <t>WWN60004_DMMY</t>
  </si>
  <si>
    <t>Total RCV run off rate to be applied ~ dummy RPI wedge linked</t>
  </si>
  <si>
    <t>APP16006DMY</t>
  </si>
  <si>
    <t>Average asset lives for all fixed assets ~ wholesale dummy control</t>
  </si>
  <si>
    <t>A19043_DMMY</t>
  </si>
  <si>
    <t>Other non-price control third party services ~ dummy control</t>
  </si>
  <si>
    <t>APP23007</t>
  </si>
  <si>
    <t>Wedge between RPI and CPIH</t>
  </si>
  <si>
    <t>WR50009</t>
  </si>
  <si>
    <t>Cost of debt (used in WACC) ~ water resources</t>
  </si>
  <si>
    <t>WN50009</t>
  </si>
  <si>
    <t>Cost of debt (used in WACC) ~ water network plus</t>
  </si>
  <si>
    <t>WWN70009</t>
  </si>
  <si>
    <t>Cost of debt (used in WACC) ~ wastewater network plus</t>
  </si>
  <si>
    <t>BIO60009</t>
  </si>
  <si>
    <t>Cost of debt (used in WACC) ~ bioresources</t>
  </si>
  <si>
    <t>DMMY90009</t>
  </si>
  <si>
    <t>Cost of debt (used in WACC) ~ dummy</t>
  </si>
  <si>
    <t>WR50008</t>
  </si>
  <si>
    <t>Cost of equity (used in WACC) ~ water resources</t>
  </si>
  <si>
    <t>WN50008</t>
  </si>
  <si>
    <t>Cost of equity (used in WACC) ~ water network plus</t>
  </si>
  <si>
    <t>WWN70008</t>
  </si>
  <si>
    <t>Cost of equity (used in WACC) ~ wastewater network plus</t>
  </si>
  <si>
    <t>BIO60008</t>
  </si>
  <si>
    <t>Cost of equity (used in WACC) ~ bioresources</t>
  </si>
  <si>
    <t>DMMY90008</t>
  </si>
  <si>
    <t>Cost of equity (used in WACC) ~ dummy</t>
  </si>
  <si>
    <t>WR50001</t>
  </si>
  <si>
    <t>Gearing (used in WACC) ~ water resources</t>
  </si>
  <si>
    <t>WN50001</t>
  </si>
  <si>
    <t>Gearing (used in WACC) ~ water network plus</t>
  </si>
  <si>
    <t>WWN70001</t>
  </si>
  <si>
    <t>Gearing (used in WACC) ~ wastewater network plus</t>
  </si>
  <si>
    <t>BIO60001</t>
  </si>
  <si>
    <t>Gearing (used in WACC) ~ bioresources</t>
  </si>
  <si>
    <t>DMMY90001</t>
  </si>
  <si>
    <t>Gearing (used in WACC) ~ dummy</t>
  </si>
  <si>
    <t>WWS1019SC+WWS1019ST</t>
  </si>
  <si>
    <t>Total gross capital expenditure - WWN - real</t>
  </si>
  <si>
    <t>A19053WWN</t>
  </si>
  <si>
    <t>Wastewater network capital expenditure grants and contributions (price control)</t>
  </si>
  <si>
    <t>R4028_B1W</t>
  </si>
  <si>
    <t>Margin type ~ Tariff Band 1</t>
  </si>
  <si>
    <t>selector</t>
  </si>
  <si>
    <t>R4028_B2W</t>
  </si>
  <si>
    <t>Margin type ~ Tariff Band 2</t>
  </si>
  <si>
    <t>R4028_B3W</t>
  </si>
  <si>
    <t>Margin type ~ Tariff Band 3</t>
  </si>
  <si>
    <t>R4028_B4W</t>
  </si>
  <si>
    <t>Margin type ~ Tariff Band 4</t>
  </si>
  <si>
    <t>R4028_B5W</t>
  </si>
  <si>
    <t>Margin type ~ Tariff Band 5</t>
  </si>
  <si>
    <t>R4028_B6W</t>
  </si>
  <si>
    <t>Margin type ~ Tariff Band 6</t>
  </si>
  <si>
    <t>R4028_B7W</t>
  </si>
  <si>
    <t>Margin type ~ Tariff Band 7</t>
  </si>
  <si>
    <t>R4028_B8W</t>
  </si>
  <si>
    <t>Margin type ~ Tariff Band 8</t>
  </si>
  <si>
    <t>R4028_B9W</t>
  </si>
  <si>
    <t>Margin type ~ Tariff Band 9</t>
  </si>
  <si>
    <t>R4028_B10W</t>
  </si>
  <si>
    <t>Margin type ~ Tariff Band 10</t>
  </si>
  <si>
    <t>R4033_B1W</t>
  </si>
  <si>
    <t>Gross margin percentage ~ Tariff Band 1</t>
  </si>
  <si>
    <t>R4033_B2W</t>
  </si>
  <si>
    <t>Gross margin percentage ~ Tariff Band 2</t>
  </si>
  <si>
    <t>R4033_B3W</t>
  </si>
  <si>
    <t>Gross margin percentage ~ Tariff Band 3</t>
  </si>
  <si>
    <t>R4033_B4W</t>
  </si>
  <si>
    <t>Gross margin percentage ~ Tariff Band 4</t>
  </si>
  <si>
    <t>R4033_B5W</t>
  </si>
  <si>
    <t>Gross margin percentage ~ Tariff Band 5</t>
  </si>
  <si>
    <t>R4033_B6W</t>
  </si>
  <si>
    <t>Gross margin percentage ~ Tariff Band 6</t>
  </si>
  <si>
    <t>R4033_B7W</t>
  </si>
  <si>
    <t>Gross margin percentage ~ Tariff Band 7</t>
  </si>
  <si>
    <t>R4033_B8W</t>
  </si>
  <si>
    <t>Gross margin percentage ~ Tariff Band 8</t>
  </si>
  <si>
    <t>R4033_B9W</t>
  </si>
  <si>
    <t>Gross margin percentage ~ Tariff Band 9</t>
  </si>
  <si>
    <t>R4033_B10W</t>
  </si>
  <si>
    <t>Gross margin percentage ~ Tariff Band 10</t>
  </si>
  <si>
    <t>APP16001WR</t>
  </si>
  <si>
    <t xml:space="preserve">Fixed asset cost at 31 March ~ wholesale water resources </t>
  </si>
  <si>
    <t>APP16004WR</t>
  </si>
  <si>
    <t xml:space="preserve">Fixed asset accumulated depreciation at 31 March ~ wholesale water resources </t>
  </si>
  <si>
    <t>APP16001WN</t>
  </si>
  <si>
    <t xml:space="preserve">Fixed asset cost at 31 March ~ wholesale water network plus </t>
  </si>
  <si>
    <t>APP16004WN</t>
  </si>
  <si>
    <t xml:space="preserve">Fixed asset accumulated depreciation at 31 March ~ wholesale water network plus </t>
  </si>
  <si>
    <t>APP16001WWN</t>
  </si>
  <si>
    <t>Fixed asset cost at 31 March ~ wholesale wastewater network plus</t>
  </si>
  <si>
    <t>APP16004WWN</t>
  </si>
  <si>
    <t>Fixed asset accumulated depreciation at 31 March ~ wholesale wastewater network plus</t>
  </si>
  <si>
    <t>APP16001BIO</t>
  </si>
  <si>
    <t>Fixed asset cost at 31 March ~ wholesale bioresources</t>
  </si>
  <si>
    <t>APP16004BIO</t>
  </si>
  <si>
    <t>Fixed asset accumulated depreciation at 31 March ~ wholesale bioresources</t>
  </si>
  <si>
    <t>APP16001DMY</t>
  </si>
  <si>
    <t xml:space="preserve">Fixed asset cost at 31 March ~ wholesale dummy control </t>
  </si>
  <si>
    <t>APP16004DMY</t>
  </si>
  <si>
    <t xml:space="preserve">Fixed asset accumulated depreciation at 31 March ~ wholesale dummy control </t>
  </si>
  <si>
    <t>WR40014</t>
  </si>
  <si>
    <t>Total post 2020 investment run off rate to be applied ~ water resources</t>
  </si>
  <si>
    <t>BIO50014</t>
  </si>
  <si>
    <t>Total post 2020 investment run off rate to be applied ~ bioresources</t>
  </si>
  <si>
    <t>WWN60014_DMMY</t>
  </si>
  <si>
    <t>Total post 2020 investment run off rate to be applied ~ dummy</t>
  </si>
  <si>
    <t>APP7003</t>
  </si>
  <si>
    <t>Average total combined bill</t>
  </si>
  <si>
    <t>APP290043</t>
  </si>
  <si>
    <t>P&amp;L expenditure relating to renewals not allowable as a deduction from taxable trading profits ~ Water resources</t>
  </si>
  <si>
    <t>[Enter positive only]</t>
  </si>
  <si>
    <t>APP290048</t>
  </si>
  <si>
    <t>Allowable depreciation on capitalised revenue expenditure (infra &amp; non-infra) ~ Water resources</t>
  </si>
  <si>
    <t>APP290044</t>
  </si>
  <si>
    <t>P&amp;L expenditure relating to renewals not allowable as a deduction from taxable trading profits ~ Water network plus</t>
  </si>
  <si>
    <t>APP290049</t>
  </si>
  <si>
    <t>Allowable depreciation on capitalised revenue expenditure (infra &amp; non-infra) ~ Water network plus</t>
  </si>
  <si>
    <t>APP290045</t>
  </si>
  <si>
    <t>P&amp;L expenditure relating to renewals not allowable as a deduction from taxable trading profits ~ Wastewater network plus</t>
  </si>
  <si>
    <t>APP290050</t>
  </si>
  <si>
    <t>Allowable depreciation on capitalised revenue expenditure (infra &amp; non-infra) ~ Wastewater network plus</t>
  </si>
  <si>
    <t>APP290046</t>
  </si>
  <si>
    <t>P&amp;L expenditure relating to renewals not allowable as a deduction from taxable trading profits ~ Bioresources</t>
  </si>
  <si>
    <t>APP290051</t>
  </si>
  <si>
    <t>Allowable depreciation on capitalised revenue expenditure (infra &amp; non-infra) ~ Bioresources</t>
  </si>
  <si>
    <t>APP290047</t>
  </si>
  <si>
    <t>P&amp;L expenditure relating to renewals not allowable as a deduction from taxable trading profits ~ Dummy control</t>
  </si>
  <si>
    <t>APP290052</t>
  </si>
  <si>
    <t>Allowable depreciation on capitalised revenue expenditure (infra &amp; non-infra) ~ Dummy control</t>
  </si>
  <si>
    <t>Residential retail revenue adjustment - real</t>
  </si>
  <si>
    <t>A13026</t>
  </si>
  <si>
    <t>Wholesale creditors - Residential b/f - nominal</t>
  </si>
  <si>
    <t>A13027</t>
  </si>
  <si>
    <t>Wholesale creditors - Business b/f - nominal</t>
  </si>
  <si>
    <t>A11033A_RR</t>
  </si>
  <si>
    <t>Retained profits ~ residential retail</t>
  </si>
  <si>
    <t>A11033A_BR</t>
  </si>
  <si>
    <t>Retained profits ~ business retail</t>
  </si>
  <si>
    <t>A15013</t>
  </si>
  <si>
    <t xml:space="preserve">Fixed asset net book value at 31 March ~ residential retail </t>
  </si>
  <si>
    <t>A15014</t>
  </si>
  <si>
    <t xml:space="preserve">Fixed asset net book value at 31 March ~ business retail </t>
  </si>
  <si>
    <t>A13017</t>
  </si>
  <si>
    <t>Residential advance receipts unmeasured b/f - nominal</t>
  </si>
  <si>
    <t>A13018</t>
  </si>
  <si>
    <t>Residential advance receipts measured b/f - nominal</t>
  </si>
  <si>
    <t>A13019</t>
  </si>
  <si>
    <t>Business advance receipts unmeasured b/f - nominal</t>
  </si>
  <si>
    <t>A13020</t>
  </si>
  <si>
    <t>Business advance receipts measured b/f - nominal</t>
  </si>
  <si>
    <t>A11013A_RR</t>
  </si>
  <si>
    <t>Residential capex creditor b/f - nominal</t>
  </si>
  <si>
    <t>A11013A_BR</t>
  </si>
  <si>
    <t>Business capex creditor b/f - nominal</t>
  </si>
  <si>
    <t>A13015RR</t>
  </si>
  <si>
    <t>Residential dividend creditor b/f - nominal</t>
  </si>
  <si>
    <t>A13015BR</t>
  </si>
  <si>
    <t>Business dividend creditor b/f - nominal</t>
  </si>
  <si>
    <t>A11010A_RR</t>
  </si>
  <si>
    <t>Cash and cash equivalents ~ residential retail</t>
  </si>
  <si>
    <t>A11010A_BR</t>
  </si>
  <si>
    <t>Cash and cash equivalents ~ business retail</t>
  </si>
  <si>
    <t>BB3805AL</t>
  </si>
  <si>
    <t xml:space="preserve">Retail Price Index for April </t>
  </si>
  <si>
    <t>BB3805MY</t>
  </si>
  <si>
    <t xml:space="preserve">Retail Price Index for May </t>
  </si>
  <si>
    <t>BB3805JN</t>
  </si>
  <si>
    <t xml:space="preserve">Retail Price Index for June </t>
  </si>
  <si>
    <t>BB3805JL</t>
  </si>
  <si>
    <t xml:space="preserve">Retail Price Index for July </t>
  </si>
  <si>
    <t>BB3805AT</t>
  </si>
  <si>
    <t>Retail Price Index for August</t>
  </si>
  <si>
    <t>BB3805SR</t>
  </si>
  <si>
    <t>Retail Price Index for September</t>
  </si>
  <si>
    <t>BB3805OR</t>
  </si>
  <si>
    <t>Retail Price Index for October</t>
  </si>
  <si>
    <t>BB3805NR</t>
  </si>
  <si>
    <t xml:space="preserve">Retail Price Index for November </t>
  </si>
  <si>
    <t>BB3805DR</t>
  </si>
  <si>
    <t xml:space="preserve">Retail Price Index for December </t>
  </si>
  <si>
    <t>BB3805JY</t>
  </si>
  <si>
    <t xml:space="preserve">Retail Price Index for January </t>
  </si>
  <si>
    <t>BB3805FY</t>
  </si>
  <si>
    <t xml:space="preserve">Retail Price Index for February </t>
  </si>
  <si>
    <t>BB3805MH</t>
  </si>
  <si>
    <t xml:space="preserve">Retail Price Index for March </t>
  </si>
  <si>
    <t>APP23002</t>
  </si>
  <si>
    <t>RPI: Financial year average indices year on year %</t>
  </si>
  <si>
    <t>A19045WR</t>
  </si>
  <si>
    <t>Wholesale water resources non-price control income (principal services)</t>
  </si>
  <si>
    <t>A19045WN</t>
  </si>
  <si>
    <t>Wholesale water network plus non-price control income (principal services)</t>
  </si>
  <si>
    <t>A19045WWN</t>
  </si>
  <si>
    <t>Wholesale wastewater network plus non-price control income (principal services)</t>
  </si>
  <si>
    <t>A19045BIO</t>
  </si>
  <si>
    <t>Wholesale wastewater bioresources non-price control income (principal services)</t>
  </si>
  <si>
    <t>A19045_DMMY</t>
  </si>
  <si>
    <t>Wholesale dummy non-price control income (principal services)</t>
  </si>
  <si>
    <t>Cost to serve per unmetered sewerage customer (CTS)</t>
  </si>
  <si>
    <t>Cost to serve per unmetered dual service customer (CTS)</t>
  </si>
  <si>
    <t>BM4017_PR19</t>
  </si>
  <si>
    <t>Capital expenditure on assets principally used by retail residential</t>
  </si>
  <si>
    <t>R40007W</t>
  </si>
  <si>
    <t>Capital expenditure on assets principally used by retail business</t>
  </si>
  <si>
    <t>APP14003</t>
  </si>
  <si>
    <t>Retail Trade Payables</t>
  </si>
  <si>
    <t>APP14004</t>
  </si>
  <si>
    <t>Retail Other Payables</t>
  </si>
  <si>
    <t>A19040WWN</t>
  </si>
  <si>
    <t>Bulk supplies ~ wastewater network plus</t>
  </si>
  <si>
    <t>A19040BIO</t>
  </si>
  <si>
    <t>Bulk supplies - bioresources</t>
  </si>
  <si>
    <t>A19040_DMMY</t>
  </si>
  <si>
    <t>Bulk supplies - dummy</t>
  </si>
  <si>
    <t>A19053WR</t>
  </si>
  <si>
    <t>Water resources grants and contributions - capex - (non-price control)</t>
  </si>
  <si>
    <t>A19055WN</t>
  </si>
  <si>
    <t>Water network plus grants and contributions - capex - (non-price control)</t>
  </si>
  <si>
    <t>A19055WWN</t>
  </si>
  <si>
    <t>Wastewater network plus grants and contributions - capex - (non-price control)</t>
  </si>
  <si>
    <t>A19055BIO</t>
  </si>
  <si>
    <t>Bioresources grants and contributions - capex - (non-price control)</t>
  </si>
  <si>
    <t>A19055_DMMY</t>
  </si>
  <si>
    <t>Dummy grants and contributions - capex - (non-price control)</t>
  </si>
  <si>
    <t>APP23008</t>
  </si>
  <si>
    <t>Long term RPI inflation rate</t>
  </si>
  <si>
    <t>APP23009</t>
  </si>
  <si>
    <t>Long term CPIH inflation rate</t>
  </si>
  <si>
    <t>MP05611</t>
  </si>
  <si>
    <t xml:space="preserve">Total sewage sludge produced </t>
  </si>
  <si>
    <t>A16007</t>
  </si>
  <si>
    <t>Include accumulated depreciation bf when calculating depreciation on bf assets?</t>
  </si>
  <si>
    <t>APP26043HC</t>
  </si>
  <si>
    <t xml:space="preserve">Financing - RoRE adjustment to net profits - Upside case - WR </t>
  </si>
  <si>
    <t>APP26043LC</t>
  </si>
  <si>
    <t xml:space="preserve">Financing - RoRE adjustment to net profits - Downside case - WR </t>
  </si>
  <si>
    <t>APP26004HC</t>
  </si>
  <si>
    <t xml:space="preserve">Revenue - RoRE adjustment to net profits - Upside case - WR </t>
  </si>
  <si>
    <t>APP26004LC</t>
  </si>
  <si>
    <t xml:space="preserve">Revenue - RoRE adjustment to net profits - Downside case - WR </t>
  </si>
  <si>
    <t>APP26006HC</t>
  </si>
  <si>
    <t xml:space="preserve">Water trading incentive revenue impact - RoRE adjustment to net profits - Upside case - WR </t>
  </si>
  <si>
    <t>APP26006LC</t>
  </si>
  <si>
    <t xml:space="preserve">Water trading incentive revenue impact - RoRE adjustment to net profits - downside case - WR </t>
  </si>
  <si>
    <t>APP26005HC</t>
  </si>
  <si>
    <t xml:space="preserve">Water trading incentive export revenue impact - RoRE adjustment to net profits - Upside case - WR </t>
  </si>
  <si>
    <t>APP26005LC</t>
  </si>
  <si>
    <t xml:space="preserve">Water trading incentive export revenue impact - RoRE adjustment to net profits - downside case - WR </t>
  </si>
  <si>
    <t>APP26034HC</t>
  </si>
  <si>
    <t xml:space="preserve">ODI - RoRE adjustment to net profits - Upside case - WR </t>
  </si>
  <si>
    <t>APP26034LC</t>
  </si>
  <si>
    <t xml:space="preserve">ODI - RoRE adjustment to net profits - Downside case - WR </t>
  </si>
  <si>
    <t>APP26019HC</t>
  </si>
  <si>
    <t xml:space="preserve">Costs including uncertainty mechanism - RoRE adjustment to net profits - Upside case - WR </t>
  </si>
  <si>
    <t>APP26019LC</t>
  </si>
  <si>
    <t xml:space="preserve">Costs including uncertainty mechanism - RoRE adjustment to net profits - downside case - WR </t>
  </si>
  <si>
    <t>APP26017HC</t>
  </si>
  <si>
    <t xml:space="preserve">Water trading export costs impact - RoRE adjustment to net profits - Upside case - WR </t>
  </si>
  <si>
    <t>APP26017LC</t>
  </si>
  <si>
    <t xml:space="preserve">Water trading export costs impact - RoRE adjustment to net profits - downside case - WR </t>
  </si>
  <si>
    <t>APP26042HC</t>
  </si>
  <si>
    <t>Financing - RoRE adjustment to net profits - Upside case - WN</t>
  </si>
  <si>
    <t>APP26042LC</t>
  </si>
  <si>
    <t>Financing - RoRE adjustment to net profits - Downside case - WN</t>
  </si>
  <si>
    <t>APP26001HC</t>
  </si>
  <si>
    <t>Revenue - RoRE adjustment to net profits - Upside case - WN</t>
  </si>
  <si>
    <t>APP26001LC</t>
  </si>
  <si>
    <t>Revenue - RoRE adjustment to net profits - Downside case - WN</t>
  </si>
  <si>
    <t>APP26003HC</t>
  </si>
  <si>
    <t>Water trading incentive revenue impact - RoRE adjustment to net profits - Upside case - WN</t>
  </si>
  <si>
    <t>APP26003LC</t>
  </si>
  <si>
    <t>Water trading incentive revenue impact - RoRE adjustment to net profits - downside case - WN</t>
  </si>
  <si>
    <t>APP26002HC</t>
  </si>
  <si>
    <t>Water trading incentive export revenue impact - RoRE adjustment to net profits - Upside case - WN</t>
  </si>
  <si>
    <t>APP26002LC</t>
  </si>
  <si>
    <t>Water trading incentive export revenue impact - RoRE adjustment to net profits - downside case - WN</t>
  </si>
  <si>
    <t>APP26033HC</t>
  </si>
  <si>
    <t>ODI - RoRE adjustment to net profits - Upside case - WN</t>
  </si>
  <si>
    <t>APP26033LC</t>
  </si>
  <si>
    <t>ODI - RoRE adjustment to net profits - Downside case - WN</t>
  </si>
  <si>
    <t>APP26015HC</t>
  </si>
  <si>
    <t>Costs including uncertainty mechanism - RoRE adjustment to net profits - Upside case - WN</t>
  </si>
  <si>
    <t>APP26015LC</t>
  </si>
  <si>
    <t>Costs including uncertainty mechanism - RoRE adjustment to net profits - downside case - WN</t>
  </si>
  <si>
    <t>APP26013HC</t>
  </si>
  <si>
    <t>Water trading export costs impact - RoRE adjustment to net profits - Upside case - WN</t>
  </si>
  <si>
    <t>APP26013LC</t>
  </si>
  <si>
    <t>Water trading export costs impact - RoRE adjustment to net profits - downside case - WN</t>
  </si>
  <si>
    <t>APP26040HC</t>
  </si>
  <si>
    <t>D-Mex - RoRE adjustment to net profits - Upside case - WN</t>
  </si>
  <si>
    <t>APP26040LC</t>
  </si>
  <si>
    <t>D-Mex - RoRE adjustment to net profits - downside case - WN</t>
  </si>
  <si>
    <t>APP26044HC</t>
  </si>
  <si>
    <t>Financing - RoRE adjustment to net profits - Upside case - WWN</t>
  </si>
  <si>
    <t>APP26044LC</t>
  </si>
  <si>
    <t>Financing - RoRE adjustment to net profits - Downside case - WWN</t>
  </si>
  <si>
    <t>APP26007HC</t>
  </si>
  <si>
    <t>Revenue - RoRE adjustment to net profits - Upside case - WWN</t>
  </si>
  <si>
    <t>APP26007LC</t>
  </si>
  <si>
    <t>Revenue - RoRE adjustment to net profits - Downside case - WWN</t>
  </si>
  <si>
    <t>APP26035HC</t>
  </si>
  <si>
    <t>ODI - RoRE adjustment to net profits - Upside case - WWN</t>
  </si>
  <si>
    <t>APP26035LC</t>
  </si>
  <si>
    <t>ODI - RoRE adjustment to net profits - Downside case - WWN</t>
  </si>
  <si>
    <t>APP26022HC</t>
  </si>
  <si>
    <t>Costs including uncertainty mechanism - RoRE adjustment to net profits - Upside case - WWN</t>
  </si>
  <si>
    <t>APP26022LC</t>
  </si>
  <si>
    <t>Costs including uncertainty mechanism - RoRE adjustment to net profits - downside case - WWN</t>
  </si>
  <si>
    <t>APP26041HC</t>
  </si>
  <si>
    <t>D-Mex - RoRE adjustment to net profits - Upside case - WWN</t>
  </si>
  <si>
    <t>APP26041LC</t>
  </si>
  <si>
    <t>D-Mex - RoRE adjustment to net profits - downside case - WWN</t>
  </si>
  <si>
    <t>APP26045HC</t>
  </si>
  <si>
    <t>Financing - RoRE adjustment to net profits - Upside case - BR</t>
  </si>
  <si>
    <t>APP26045LC</t>
  </si>
  <si>
    <t>Financing - RoRE adjustment to net profits - Downside case - BR</t>
  </si>
  <si>
    <t>APP26008HC</t>
  </si>
  <si>
    <t>Revenue - RoRE adjustment to net profits - Upside case - BR</t>
  </si>
  <si>
    <t>APP26008LC</t>
  </si>
  <si>
    <t>Revenue - RoRE adjustment to net profits - Downside case - BR</t>
  </si>
  <si>
    <t>APP26036HC</t>
  </si>
  <si>
    <t>ODI - RoRE adjustment to net profits - Upside case - BR</t>
  </si>
  <si>
    <t>APP26036LC</t>
  </si>
  <si>
    <t>ODI - RoRE adjustment to net profits - Downside case - BR</t>
  </si>
  <si>
    <t>APP26025HC</t>
  </si>
  <si>
    <t>Costs including uncertainty mechanism - RoRE adjustment to net profits - Upside case - BR</t>
  </si>
  <si>
    <t>APP26025LC</t>
  </si>
  <si>
    <t>Costs including uncertainty mechanism - RoRE adjustment to net profits - downside case - BR</t>
  </si>
  <si>
    <t>APP26046HC</t>
  </si>
  <si>
    <t>Financing - RoRE adjustment to net profits - Upside case - DMMY</t>
  </si>
  <si>
    <t>APP26046LC</t>
  </si>
  <si>
    <t>Financing - RoRE adjustment to net profits - Downside case - DMMY</t>
  </si>
  <si>
    <t>APP26009HC</t>
  </si>
  <si>
    <t>Revenue - RoRE adjustment to net profits - Upside case - DMMY</t>
  </si>
  <si>
    <t>APP26009LC</t>
  </si>
  <si>
    <t>Revenue - RoRE adjustment to net profits - Downside case - DMMY</t>
  </si>
  <si>
    <t>APP26037HC</t>
  </si>
  <si>
    <t>ODI - RoRE adjustment to net profits - Upside case - DMMY</t>
  </si>
  <si>
    <t>APP26037LC</t>
  </si>
  <si>
    <t>ODI - RoRE adjustment to net profits - Downside case - DMMY</t>
  </si>
  <si>
    <t>APP26028HC</t>
  </si>
  <si>
    <t>Costs including uncertainty mechanism - RoRE adjustment to net profits - Upside case - DMMY</t>
  </si>
  <si>
    <t>APP26028LC</t>
  </si>
  <si>
    <t>Costs including uncertainty mechanism - RoRE adjustment to net profits - downside case - DMMY</t>
  </si>
  <si>
    <t>APP26010HC</t>
  </si>
  <si>
    <t>Revenue - RoRE adjustment to net profits - Upside case - Residential retail</t>
  </si>
  <si>
    <t>APP26010LC</t>
  </si>
  <si>
    <t>Revenue - RoRE adjustment to net profits - Downside case - Residential retail</t>
  </si>
  <si>
    <t>APP26011HC</t>
  </si>
  <si>
    <t>Revenue - RoRE adjustment to net profits - Upside case - Business retail</t>
  </si>
  <si>
    <t>APP26011LC</t>
  </si>
  <si>
    <t>Revenue - RoRE adjustment to net profits - Downside case - Business retail</t>
  </si>
  <si>
    <t>APP26032HC</t>
  </si>
  <si>
    <t>Costs- RoRE adjustment to net profits - Upside case - Business retail</t>
  </si>
  <si>
    <t>APP26032LC</t>
  </si>
  <si>
    <t>Costs- RoRE adjustment to net profits - Downside case - Business retail</t>
  </si>
  <si>
    <t>APP26031HC</t>
  </si>
  <si>
    <t>Costs including uncertainty - RoRE adjustment to net profits - Upside case - Residential retail</t>
  </si>
  <si>
    <t>APP26031LC</t>
  </si>
  <si>
    <t>Costs including uncertainty - RoRE adjustment to net profits - Downside case - Residential retail</t>
  </si>
  <si>
    <t>APP26039HC</t>
  </si>
  <si>
    <t>C-Mex - RoRE adjustment to net profits - Upside case</t>
  </si>
  <si>
    <t>APP26039LC</t>
  </si>
  <si>
    <t>C-Mex - RoRE adjustment to net profits - Downside case</t>
  </si>
  <si>
    <t>FT01751A</t>
  </si>
  <si>
    <t>Non-current assets ~ actual company structure - Retirement benefit assets</t>
  </si>
  <si>
    <t>A19048WR</t>
  </si>
  <si>
    <t>Grants &amp; contributions - Opex - Water resources grants and contributions (price control)</t>
  </si>
  <si>
    <t>A19052WN</t>
  </si>
  <si>
    <t>Grants &amp; contributions - Opex - Water network plus grants and contributions (price control)</t>
  </si>
  <si>
    <t>A19052BIO</t>
  </si>
  <si>
    <t>Grants &amp; contributions - Opex - Bioresources grants and contributions (price control)</t>
  </si>
  <si>
    <t>A19052_DMMY</t>
  </si>
  <si>
    <t>Grants &amp; contributions - Opex - Dummy grants and contributions (price control)</t>
  </si>
  <si>
    <t>A19052WWN</t>
  </si>
  <si>
    <t>Grants &amp; contributions - Opex - Wastewater network plus grants and contributions (price control)</t>
  </si>
  <si>
    <t>A19052WR</t>
  </si>
  <si>
    <t>Grants &amp; contributions - Opex - Water resources grants and contributions (non-price control)</t>
  </si>
  <si>
    <t>A19054WN</t>
  </si>
  <si>
    <t>Grants &amp; contributions - Opex - Water network plus grants and contributions (non-price control)</t>
  </si>
  <si>
    <t>A19054WWN</t>
  </si>
  <si>
    <t>Grants &amp; contributions - Opex - Wastewater network plus grants and contributions (non-price control)</t>
  </si>
  <si>
    <t>A19054BIO</t>
  </si>
  <si>
    <t>Grants &amp; contributions - Opex - Bioresources grants and contributions (non-price control)</t>
  </si>
  <si>
    <t>A190524_DMMY</t>
  </si>
  <si>
    <t>Grants &amp; contributions - Opex - Dummy grants and contributions (non-price control)</t>
  </si>
  <si>
    <t>APP290065</t>
  </si>
  <si>
    <t>New capital expenditure - Proportion of new capital expenditure qualifying for the structures and buildings (2%) pool ~ Water resources</t>
  </si>
  <si>
    <t>APP290053</t>
  </si>
  <si>
    <t>Brought forward capital allowance pool ~ structures and buildings 2% - Brought forward capital allowance 2% ~ Water resources</t>
  </si>
  <si>
    <t>APP290066</t>
  </si>
  <si>
    <t>New capital expenditure - Proportion of new capital expenditure qualifying for the structures and buildings (2%) pool ~ Water network plus</t>
  </si>
  <si>
    <t>APP290054</t>
  </si>
  <si>
    <t>Brought forward capital allowance pool ~ structures and buildings 2% - Brought forward capital allowance 2% ~ Water network plus</t>
  </si>
  <si>
    <t>APP290055</t>
  </si>
  <si>
    <t>Brought forward capital allowance pool ~ structures and buildings 2% - Brought forward capital allowance 2% ~ Wastewater network plus</t>
  </si>
  <si>
    <t>APP290067</t>
  </si>
  <si>
    <t>New capital expenditure - Proportion of new capital expenditure qualifying for the structures and buildings (2%) pool ~ Wastewater network plus</t>
  </si>
  <si>
    <t>APP290068</t>
  </si>
  <si>
    <t>New capital expenditure - Proportion of new capital expenditure qualifying for the structures and buildings (2%) pool ~ Bioresources</t>
  </si>
  <si>
    <t>APP290056</t>
  </si>
  <si>
    <t>Brought forward capital allowance pool ~ structures and buildings 2% - Brought forward capital allowance 2% ~ Bioresources</t>
  </si>
  <si>
    <t>APP290069</t>
  </si>
  <si>
    <t>New capital expenditure - Proportion of new capital expenditure qualifying for the structures and buildings (2%) pool ~ Dummy control</t>
  </si>
  <si>
    <t>APP290057</t>
  </si>
  <si>
    <t>Brought forward capital allowance pool ~ structures and buildings 2% - Brought forward capital allowance 2% ~ Dummy control</t>
  </si>
  <si>
    <t>Deferred Income ~ Appointee</t>
  </si>
  <si>
    <t>R1002UWO</t>
  </si>
  <si>
    <t>Total residential retail costs (opex plus depreciation, excluding third party services)  - Water only - Residential unmeasured</t>
  </si>
  <si>
    <t>R1002USO</t>
  </si>
  <si>
    <t>Total residential retail costs (opex plus depreciation, excluding third party services)  - Wastewater only - Residential unmeasured</t>
  </si>
  <si>
    <t>R1002UWS</t>
  </si>
  <si>
    <t>Total residential retail costs (opex plus depreciation, excluding third party services)  - Water and wastewater - Residential unmeasured</t>
  </si>
  <si>
    <t>R1002MWO</t>
  </si>
  <si>
    <t>Total residential retail costs (opex plus depreciation, excluding third party services)  - Water only - Residential measured</t>
  </si>
  <si>
    <t>R1002MSO</t>
  </si>
  <si>
    <t>Total residential retail costs (opex plus depreciation, excluding third party services)  - Wastewater only - Residential measured</t>
  </si>
  <si>
    <t>R1002MWS</t>
  </si>
  <si>
    <t>Total residential retail costs (opex plus depreciation, excluding third party services)  - Water and wastewater - Residential measured</t>
  </si>
  <si>
    <t>APP26038HC</t>
  </si>
  <si>
    <t>Total residential retail outcome delivery incentives (ODI) impact  ~ High RoRE case (pre tax adjustment)</t>
  </si>
  <si>
    <t>APP26038LC</t>
  </si>
  <si>
    <t>Total residential retail outcome delivery incentives (ODI) impact  ~ Low RoRE case (pre tax adjustment)</t>
  </si>
  <si>
    <t>KEY</t>
  </si>
  <si>
    <t>Input</t>
  </si>
  <si>
    <t>Copy</t>
  </si>
  <si>
    <t>Calculation</t>
  </si>
  <si>
    <t>Pre populated</t>
  </si>
  <si>
    <t>Below are extracts from the BPT that the FM can be used to aid population (as per the guidance sheet). Users will need to link this extracts to the FM before copying the values into the BPT.</t>
  </si>
  <si>
    <t xml:space="preserve">The tables below are only extracts of the tables so users will need to ensure values are copied into the appropriate columns for each data table. </t>
  </si>
  <si>
    <t>Line description</t>
  </si>
  <si>
    <t>Item reference</t>
  </si>
  <si>
    <t>Units</t>
  </si>
  <si>
    <t>DPs</t>
  </si>
  <si>
    <t>Calculation, copy or download rule</t>
  </si>
  <si>
    <t>Validation description</t>
  </si>
  <si>
    <t>App7 - Proposed price limits and average bills</t>
  </si>
  <si>
    <t>Price base</t>
  </si>
  <si>
    <t>2017-18 FYA (CPIH deflated)</t>
  </si>
  <si>
    <t>E</t>
  </si>
  <si>
    <t>K factors and bioresources average revenue per tonne of dry solid</t>
  </si>
  <si>
    <t>Wholesale water resources k factor including PR14 reconciliation adjustments</t>
  </si>
  <si>
    <t>A1003WR</t>
  </si>
  <si>
    <t>Wholesale water network plus k factor including PR14 reconciliation adjustments</t>
  </si>
  <si>
    <t>A1003WN</t>
  </si>
  <si>
    <t>Wholesale wastewater network plus k factor including PR14 reconciliation adjustments</t>
  </si>
  <si>
    <t>A1004WWN</t>
  </si>
  <si>
    <t>Wholesale bioresources average revenue per tonne of dry solids</t>
  </si>
  <si>
    <t>A1004BIO</t>
  </si>
  <si>
    <t>Wholesale dummy control k factor including PR14 reconciliation adjustments</t>
  </si>
  <si>
    <t>A1004DMY</t>
  </si>
  <si>
    <t>App10 - Financial ratios</t>
  </si>
  <si>
    <t>A</t>
  </si>
  <si>
    <t>Financial ratios ~ Notional capital structure</t>
  </si>
  <si>
    <t>Gearing</t>
  </si>
  <si>
    <t>A8007</t>
  </si>
  <si>
    <t>Interest cover</t>
  </si>
  <si>
    <t>A8013</t>
  </si>
  <si>
    <t>ratio</t>
  </si>
  <si>
    <t>Adjusted cash interest cover</t>
  </si>
  <si>
    <t>A8003</t>
  </si>
  <si>
    <t>Adjusted cash interest cover (alternative calculation)</t>
  </si>
  <si>
    <t>A8004</t>
  </si>
  <si>
    <t>FFO/Net Debt</t>
  </si>
  <si>
    <t>A8005</t>
  </si>
  <si>
    <t>FFO/Net Debt (alternative calculation)</t>
  </si>
  <si>
    <t>A8005A</t>
  </si>
  <si>
    <t>Dividend cover</t>
  </si>
  <si>
    <t>A8008</t>
  </si>
  <si>
    <t>RCF/Net Debt</t>
  </si>
  <si>
    <t>A8006</t>
  </si>
  <si>
    <t>RCF/Capex</t>
  </si>
  <si>
    <t>A8014</t>
  </si>
  <si>
    <t>Return on capital employed</t>
  </si>
  <si>
    <t>A8001</t>
  </si>
  <si>
    <t>RORE</t>
  </si>
  <si>
    <t>A8002</t>
  </si>
  <si>
    <t>App11 - Income statement based on the actual company structure</t>
  </si>
  <si>
    <t>Outturn (nominal)</t>
  </si>
  <si>
    <t>Income statement ~ actual company structure</t>
  </si>
  <si>
    <t>Revenue</t>
  </si>
  <si>
    <t>A10001A</t>
  </si>
  <si>
    <t>Operating expenditure</t>
  </si>
  <si>
    <t>A10002A</t>
  </si>
  <si>
    <t xml:space="preserve">Depreciation </t>
  </si>
  <si>
    <t>A10004A</t>
  </si>
  <si>
    <t>Amortisation</t>
  </si>
  <si>
    <t>A10019A</t>
  </si>
  <si>
    <t>Not in financial model</t>
  </si>
  <si>
    <t>Operating income</t>
  </si>
  <si>
    <t>A10005A</t>
  </si>
  <si>
    <t>Operating profit</t>
  </si>
  <si>
    <t>A10006A</t>
  </si>
  <si>
    <t>Sum of lines 1 to 5.</t>
  </si>
  <si>
    <t>Other income</t>
  </si>
  <si>
    <t>A10007A</t>
  </si>
  <si>
    <t xml:space="preserve">Interest income </t>
  </si>
  <si>
    <t>A10008A</t>
  </si>
  <si>
    <t>Interest expense</t>
  </si>
  <si>
    <t>A10009A</t>
  </si>
  <si>
    <t>Interest expense related to the unwinding of discounted liabilities</t>
  </si>
  <si>
    <t>A10010A</t>
  </si>
  <si>
    <t>Profit before tax and fair value movements</t>
  </si>
  <si>
    <t>A10011A</t>
  </si>
  <si>
    <t>Sum of lines 6 to 10.</t>
  </si>
  <si>
    <t>Fair value gains/(losses) on derivative financial instruments</t>
  </si>
  <si>
    <t>A10012A</t>
  </si>
  <si>
    <t>Profit before tax</t>
  </si>
  <si>
    <t>A10013A</t>
  </si>
  <si>
    <t>Sum of lines 11 and 12.</t>
  </si>
  <si>
    <t>UK Corporation tax</t>
  </si>
  <si>
    <t>A10014A</t>
  </si>
  <si>
    <t>Deferred tax</t>
  </si>
  <si>
    <t>A10015A</t>
  </si>
  <si>
    <t>Profit for the year</t>
  </si>
  <si>
    <t>A10016A</t>
  </si>
  <si>
    <t>Sum of lines 13 to 15.</t>
  </si>
  <si>
    <t>B</t>
  </si>
  <si>
    <t>Dividends</t>
  </si>
  <si>
    <t>A10017A</t>
  </si>
  <si>
    <t>C</t>
  </si>
  <si>
    <t>Taxation</t>
  </si>
  <si>
    <t>Effective tax rate</t>
  </si>
  <si>
    <t>A10018A</t>
  </si>
  <si>
    <t>Line 14 divided by line 13.</t>
  </si>
  <si>
    <t>App15 - Cashflow based on the actual company structure</t>
  </si>
  <si>
    <t>Operating profit ~ actual company structure</t>
  </si>
  <si>
    <t>A10006A_CPY</t>
  </si>
  <si>
    <t>Copied from App11 line 6.</t>
  </si>
  <si>
    <t>A10007A_CPY</t>
  </si>
  <si>
    <t>Copied from App11 line 7.</t>
  </si>
  <si>
    <t>Adjustments ~ actual company structure</t>
  </si>
  <si>
    <t>Depreciation</t>
  </si>
  <si>
    <t>A14002A</t>
  </si>
  <si>
    <t>App11 line 3 multiplied by -1.</t>
  </si>
  <si>
    <t>A14023A</t>
  </si>
  <si>
    <t>App11 line 4 multiplied by -1.</t>
  </si>
  <si>
    <t>Changes in working capital ~ Inventories, trade and other receivables</t>
  </si>
  <si>
    <t>A14003A</t>
  </si>
  <si>
    <t>Changes in working capital ~ Trade and other payables</t>
  </si>
  <si>
    <t>A14004A</t>
  </si>
  <si>
    <t>Changes in retirement benefits scheme provision</t>
  </si>
  <si>
    <t>A14005A</t>
  </si>
  <si>
    <t>Movement in App12 lines 17 and 24.</t>
  </si>
  <si>
    <t>Cash generated from operations ~ actual company structure</t>
  </si>
  <si>
    <t>Cash generated from operations</t>
  </si>
  <si>
    <t>A14007A</t>
  </si>
  <si>
    <t>Sum of lines 1 to 8.</t>
  </si>
  <si>
    <t>D</t>
  </si>
  <si>
    <t>Interest and tax ~ actual company structure</t>
  </si>
  <si>
    <t>Net interest paid</t>
  </si>
  <si>
    <t>A14008A</t>
  </si>
  <si>
    <t>Tax paid</t>
  </si>
  <si>
    <t>A14009A</t>
  </si>
  <si>
    <t>Net cash generated from operating activities ~ actual company structure</t>
  </si>
  <si>
    <t>Net cash generated from operating activities</t>
  </si>
  <si>
    <t>A14010A</t>
  </si>
  <si>
    <t>Sum of lines 9 to 11.</t>
  </si>
  <si>
    <t>F</t>
  </si>
  <si>
    <t>Investing activities (net of grants and contributions) ~ actual company structure</t>
  </si>
  <si>
    <t>Net capex</t>
  </si>
  <si>
    <t>A14011A</t>
  </si>
  <si>
    <t>Investment in other non-current assets</t>
  </si>
  <si>
    <t>A14015A</t>
  </si>
  <si>
    <t>Net cash used in investing activities</t>
  </si>
  <si>
    <t>A14016A</t>
  </si>
  <si>
    <t>Sum of lines 13 and 14.</t>
  </si>
  <si>
    <t>G</t>
  </si>
  <si>
    <t>Net cash generated before financing activities ~ actual company structure</t>
  </si>
  <si>
    <t>Net cash generated before financing activities</t>
  </si>
  <si>
    <t>A14017A</t>
  </si>
  <si>
    <t>Sum of lines 12 and 15.</t>
  </si>
  <si>
    <t>H</t>
  </si>
  <si>
    <t>Cash flows from financing activities ~ actual company structure</t>
  </si>
  <si>
    <t>Equity dividends paid</t>
  </si>
  <si>
    <t>A14018A</t>
  </si>
  <si>
    <t>Net loans received</t>
  </si>
  <si>
    <t>A14019A</t>
  </si>
  <si>
    <t>Cash inflow from equity financing</t>
  </si>
  <si>
    <t>A14020A</t>
  </si>
  <si>
    <t>Net cash generated from financing activities</t>
  </si>
  <si>
    <t>A14021A</t>
  </si>
  <si>
    <t>Sum of lines 17 to 19.</t>
  </si>
  <si>
    <t>I</t>
  </si>
  <si>
    <t>Increase or decrease in net cash ~ actual company structure</t>
  </si>
  <si>
    <t>Increase or decrease in net cash</t>
  </si>
  <si>
    <t>A14022A</t>
  </si>
  <si>
    <t>Sum of lines 16 and 20.</t>
  </si>
  <si>
    <t>Wr3 - Wholesale revenue projections for the water resources price control</t>
  </si>
  <si>
    <t>Wholesale water resources revenue requirement aggregated by building blocks</t>
  </si>
  <si>
    <t>Run off on post 2020 investment ~ wholesale water resources</t>
  </si>
  <si>
    <t>A19050WR</t>
  </si>
  <si>
    <t>Return on post 2020 investment ~ wholesale water resources</t>
  </si>
  <si>
    <t>A19051WR</t>
  </si>
  <si>
    <t>Run off on RPI inflated 2020 RCV  ~ wholesale water resources</t>
  </si>
  <si>
    <t>A19050WR_RPI</t>
  </si>
  <si>
    <t>Return on RPI inflated 2020 RCV ~ wholesale water resources</t>
  </si>
  <si>
    <t>A19051WR_RPI</t>
  </si>
  <si>
    <t>Run off on CPIH inflated 2020 RCV ~ wholesale water resources</t>
  </si>
  <si>
    <t>A19050WR_CPIH</t>
  </si>
  <si>
    <t>Return on CPIH inflated 2020 RCV ~ wholesale water resources</t>
  </si>
  <si>
    <t>A19051WR_CPIH</t>
  </si>
  <si>
    <t>Current tax ~ wholesale water resources</t>
  </si>
  <si>
    <t>A19019WR</t>
  </si>
  <si>
    <t>Re-profiling of allowed revenue ~ wholesale water resources</t>
  </si>
  <si>
    <t>WR3001</t>
  </si>
  <si>
    <t>PR14 reconciliation revenue adjustments ~ wholesale water resources</t>
  </si>
  <si>
    <t>A19020WR</t>
  </si>
  <si>
    <t>Wn3 - Wholesale revenue projections for the water network price control</t>
  </si>
  <si>
    <t>Wholesale water network plus revenue requirement aggregated by building blocks</t>
  </si>
  <si>
    <t>Run off on post 2020 totex additions ~ wholesale water network plus</t>
  </si>
  <si>
    <t>A19050WN</t>
  </si>
  <si>
    <t>Return on post 2020 totex additions to RCV ~ wholesale water network plus</t>
  </si>
  <si>
    <t>A19051WN</t>
  </si>
  <si>
    <t>Run off on RPI inflated 2020 RCV ~ wholesale water network plus</t>
  </si>
  <si>
    <t>A19050WN_RPI</t>
  </si>
  <si>
    <t>Return on RPI inflated 2020 RCV ~ wholesale water network plus</t>
  </si>
  <si>
    <t>A19051WN_RPI</t>
  </si>
  <si>
    <t>Run off on CPIH inflated 2020 RCV ~ wholesale water network plus</t>
  </si>
  <si>
    <t>A19050WN_CPIH</t>
  </si>
  <si>
    <t>Return on CPIH inflated 2020 RCV ~ wholesale water network plus</t>
  </si>
  <si>
    <t>A19051WN_CPIH</t>
  </si>
  <si>
    <t>Current tax ~ wholesale water network plus</t>
  </si>
  <si>
    <t>A19019WN</t>
  </si>
  <si>
    <t>Re-profiling of allowed revenue ~ wholesale water network plus</t>
  </si>
  <si>
    <t>WN30001</t>
  </si>
  <si>
    <t>PR14 reconciliation revenue adjustments ~ wholesale water network plus</t>
  </si>
  <si>
    <t>A19020WN</t>
  </si>
  <si>
    <t>WWn5 - Wholesale revenue projections for the wastewater network price control</t>
  </si>
  <si>
    <t>Wholesale wastewater network plus revenue requirement aggregated by building blocks</t>
  </si>
  <si>
    <t>Run off on post 2020 totex additions ~ wastewater network plus</t>
  </si>
  <si>
    <t>A19050WWN</t>
  </si>
  <si>
    <t>Return on post 2020 totex additions to RCV ~ wastewater network plus</t>
  </si>
  <si>
    <t>A19051WWN</t>
  </si>
  <si>
    <t>Run off on RPI inflated 2020 RCV  ~ wastewater network plus</t>
  </si>
  <si>
    <t>A19050WWN_RPI</t>
  </si>
  <si>
    <t>Return on RPI inflated 2020 RCV ~ wastewater network plus</t>
  </si>
  <si>
    <t>A19051WWN_RPI</t>
  </si>
  <si>
    <t>Run off on CPIH inflated 2020 RCV ~ wastewater network plus</t>
  </si>
  <si>
    <t>A19050WWN_CPIH</t>
  </si>
  <si>
    <t>Return on CPIH inflated 2020 RCV ~ wastewater network plus</t>
  </si>
  <si>
    <t>A19051WWN_CPIH</t>
  </si>
  <si>
    <t>Current tax ~ wholesale wastewater network plus</t>
  </si>
  <si>
    <t>A19019WWN</t>
  </si>
  <si>
    <t>Re-profiling of allowed revenue ~ wastewater network plus</t>
  </si>
  <si>
    <t>WWN50001</t>
  </si>
  <si>
    <t>PR14 reconciliation revenue adjustments ~ wastewater network plus</t>
  </si>
  <si>
    <t>A19020WWN</t>
  </si>
  <si>
    <t>Bio4 - Wholesale revenue projections for the bioresources price control</t>
  </si>
  <si>
    <t>Wholesale wastewater bioresources revenue requirement aggregated by building blocks</t>
  </si>
  <si>
    <t>Run off on post 2020 investment</t>
  </si>
  <si>
    <t>Return on post 2020 investment</t>
  </si>
  <si>
    <t xml:space="preserve">Run off on RPI inflated 2020 RCV </t>
  </si>
  <si>
    <t>Return on RPI inflated 2020 RCV</t>
  </si>
  <si>
    <t>Run off on CPIH inflated 2020 RCV</t>
  </si>
  <si>
    <t>Return on CPIH inflated 2020 RCV</t>
  </si>
  <si>
    <t>Current tax ~ wholesale wastewater bioresources</t>
  </si>
  <si>
    <t>Re-profiling of allowed revenue ~ wholesale wastewater bioresources</t>
  </si>
  <si>
    <t>PR14 reconciliation adjustments ~ revenue</t>
  </si>
  <si>
    <t>Dmmy7 - Wholesale revenue projections for the dummy price control</t>
  </si>
  <si>
    <t>Wholesale dummy revenue requirement aggregated by building blocks</t>
  </si>
  <si>
    <t>Run off on post 2020 totex additions ~ dummy</t>
  </si>
  <si>
    <t>Return on post 2020 totex additions to RCV ~ dummy</t>
  </si>
  <si>
    <t>Run off on RPI inflated 2020 RCV  ~ dummy</t>
  </si>
  <si>
    <t>Return on RPI inflated 2020 RCV ~ dummy</t>
  </si>
  <si>
    <t>Run off on CPIH inflated 2020 RCV ~ dummy</t>
  </si>
  <si>
    <t>Return on CPIH inflated 2020 RCV ~ dummy</t>
  </si>
  <si>
    <t>Current tax ~ wholesale dummy</t>
  </si>
  <si>
    <t>The impact of re-profiling the wholesale dummy allowed revenue.</t>
  </si>
  <si>
    <t>PR14 reconciliation revenue adjustments ~ dummy</t>
  </si>
  <si>
    <t>The links to the WACC tables (wr5 etc) were linked to the notional company structure instead of the actual company structure. This has bee amended.</t>
  </si>
  <si>
    <t>No</t>
  </si>
  <si>
    <t>Straight line</t>
  </si>
  <si>
    <t>Straight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</si>
</sst>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0_);\(###0\);&quot;-  &quot;;&quot; &quot;@&quot; &quot;"/>
    <numFmt numFmtId="165" formatCode="#,##0_);\(#,##0\);&quot;-  &quot;;&quot; &quot;@&quot; &quot;"/>
    <numFmt numFmtId="166" formatCode="#,##0.00_);\(#,##0.00\);&quot;-  &quot;;&quot; &quot;@&quot; &quot;"/>
    <numFmt numFmtId="167" formatCode="#,##0.000_);\(#,##0.000\);\-_)"/>
    <numFmt numFmtId="168" formatCode="#,##0.0000_);\(#,##0.0000\);&quot;-  &quot;;&quot; &quot;@&quot; &quot;"/>
    <numFmt numFmtId="169" formatCode="#,##0_);\(#,##0\);\-_)"/>
    <numFmt numFmtId="170" formatCode="0.00%_);\(0.00%\);\-\%_)"/>
    <numFmt numFmtId="171" formatCode="#,##0.00_);\(#,##0.00\);\-_)"/>
    <numFmt numFmtId="172" formatCode="0.0%_);\(0.0%\);\-\%_)"/>
    <numFmt numFmtId="173" formatCode="#,##0.0_);\(#,##0.0\);\-_)"/>
    <numFmt numFmtId="174" formatCode="###0.00_);\(###0.00\);&quot;-  &quot;;&quot; &quot;@&quot; &quot;"/>
    <numFmt numFmtId="175" formatCode="0.000"/>
    <numFmt numFmtId="176" formatCode="0.0%"/>
    <numFmt numFmtId="177" formatCode="#,##0.000_);\(#,##0.000\);&quot;-  &quot;;&quot; &quot;@&quot; &quot;"/>
    <numFmt numFmtId="178" formatCode="0.00%_);\-0.00%_);&quot;-  &quot;;&quot; &quot;@&quot; &quot;"/>
    <numFmt numFmtId="179" formatCode="[$-F800]dddd\,\ mmmm\ dd\,\ yyyy"/>
    <numFmt numFmtId="180" formatCode="0.0"/>
    <numFmt numFmtId="181" formatCode="0.0000"/>
  </numFmts>
  <fonts count="45" x14ac:knownFonts="1">
    <font>
      <sz val="11"/>
      <color theme="1"/>
      <name val="Arial"/>
      <family val="2"/>
    </font>
    <font>
      <sz val="11"/>
      <color theme="1"/>
      <name val="Arial"/>
      <family val="2"/>
    </font>
    <font>
      <sz val="10"/>
      <name val="Arial"/>
      <family val="2"/>
    </font>
    <font>
      <b/>
      <sz val="10"/>
      <name val="Arial"/>
      <family val="2"/>
    </font>
    <font>
      <u/>
      <sz val="10"/>
      <name val="Arial"/>
      <family val="2"/>
    </font>
    <font>
      <sz val="26"/>
      <name val="Arial"/>
      <family val="2"/>
    </font>
    <font>
      <b/>
      <sz val="11"/>
      <name val="Arial"/>
      <family val="2"/>
    </font>
    <font>
      <i/>
      <sz val="10"/>
      <name val="Arial"/>
      <family val="2"/>
    </font>
    <font>
      <sz val="10"/>
      <color rgb="FF000000"/>
      <name val="Arial"/>
      <family val="2"/>
    </font>
    <font>
      <b/>
      <sz val="10"/>
      <color theme="1"/>
      <name val="Arial"/>
      <family val="2"/>
    </font>
    <font>
      <sz val="15"/>
      <color theme="0"/>
      <name val="Franklin Gothic Demi"/>
      <family val="2"/>
    </font>
    <font>
      <sz val="11"/>
      <color theme="0"/>
      <name val="Franklin Gothic Demi"/>
      <family val="2"/>
    </font>
    <font>
      <sz val="10"/>
      <color rgb="FF0078C9"/>
      <name val="Franklin Gothic Demi"/>
      <family val="2"/>
    </font>
    <font>
      <sz val="8"/>
      <color theme="1"/>
      <name val="Arial"/>
      <family val="2"/>
    </font>
    <font>
      <sz val="9"/>
      <color theme="1"/>
      <name val="Arial"/>
      <family val="2"/>
    </font>
    <font>
      <sz val="10"/>
      <color theme="1"/>
      <name val="Arial"/>
      <family val="2"/>
    </font>
    <font>
      <sz val="9"/>
      <name val="Arial"/>
      <family val="2"/>
    </font>
    <font>
      <sz val="10"/>
      <name val="Franklin Gothic Demi"/>
      <family val="2"/>
    </font>
    <font>
      <sz val="11"/>
      <color rgb="FF0078C9"/>
      <name val="Franklin Gothic Demi"/>
      <family val="2"/>
    </font>
    <font>
      <sz val="8"/>
      <name val="Arial"/>
      <family val="2"/>
    </font>
    <font>
      <strike/>
      <sz val="9"/>
      <color rgb="FFFF0000"/>
      <name val="Arial"/>
      <family val="2"/>
    </font>
    <font>
      <sz val="10"/>
      <name val="Arial"/>
      <family val="2"/>
    </font>
    <font>
      <b/>
      <sz val="20"/>
      <color theme="0"/>
      <name val="Arial"/>
      <family val="2"/>
    </font>
    <font>
      <sz val="24"/>
      <color theme="0"/>
      <name val="Arial"/>
      <family val="2"/>
    </font>
    <font>
      <u/>
      <sz val="11"/>
      <color theme="10"/>
      <name val="Calibri"/>
      <family val="2"/>
    </font>
    <font>
      <u/>
      <sz val="10"/>
      <color theme="1"/>
      <name val="Arial"/>
      <family val="2"/>
    </font>
    <font>
      <sz val="20"/>
      <color theme="1"/>
      <name val="Arial"/>
      <family val="2"/>
    </font>
    <font>
      <i/>
      <sz val="10"/>
      <color rgb="FF00B050"/>
      <name val="Arial"/>
      <family val="2"/>
    </font>
    <font>
      <b/>
      <sz val="11"/>
      <color theme="1"/>
      <name val="Arial"/>
      <family val="2"/>
    </font>
    <font>
      <sz val="9"/>
      <name val="Arial"/>
      <family val="2"/>
      <scheme val="minor"/>
    </font>
    <font>
      <i/>
      <sz val="10"/>
      <color theme="1"/>
      <name val="Arial"/>
      <family val="2"/>
    </font>
    <font>
      <sz val="9"/>
      <color theme="0" tint="-0.34998626667073579"/>
      <name val="Arial"/>
      <family val="2"/>
    </font>
    <font>
      <sz val="10"/>
      <color theme="0" tint="-0.34998626667073579"/>
      <name val="Arial"/>
      <family val="2"/>
    </font>
    <font>
      <sz val="8"/>
      <color theme="0" tint="-0.34998626667073579"/>
      <name val="Arial"/>
      <family val="2"/>
    </font>
    <font>
      <u/>
      <sz val="11"/>
      <color rgb="FF0000FF"/>
      <name val="Calibri"/>
      <family val="2"/>
    </font>
    <font>
      <sz val="11"/>
      <color rgb="FF0000FF"/>
      <name val="Arial"/>
      <family val="2"/>
    </font>
    <font>
      <sz val="12"/>
      <color rgb="FF000000"/>
      <name val="Franklin Gothic Book"/>
      <family val="2"/>
    </font>
    <font>
      <sz val="12"/>
      <color rgb="FF000000"/>
      <name val="Franklin Gothic Demi"/>
      <family val="2"/>
    </font>
    <font>
      <sz val="11"/>
      <color rgb="FF000000"/>
      <name val="Arial"/>
      <family val="2"/>
    </font>
    <font>
      <sz val="11"/>
      <color rgb="FF000000"/>
      <name val="Franklin Gothic Book"/>
      <family val="2"/>
    </font>
    <font>
      <sz val="11"/>
      <color rgb="FF000000"/>
      <name val="Arial"/>
      <family val="2"/>
      <scheme val="minor"/>
    </font>
    <font>
      <sz val="11"/>
      <name val="Calibri"/>
      <family val="2"/>
    </font>
    <font>
      <b/>
      <u/>
      <sz val="10"/>
      <name val="Arial"/>
      <family val="2"/>
    </font>
    <font>
      <u/>
      <sz val="11"/>
      <color theme="10"/>
      <name val="Arial"/>
      <family val="2"/>
    </font>
    <font>
      <u/>
      <sz val="11"/>
      <color rgb="FF0000FF"/>
      <name val="Arial"/>
      <family val="2"/>
    </font>
  </fonts>
  <fills count="24">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2BFE0"/>
        <bgColor indexed="64"/>
      </patternFill>
    </fill>
    <fill>
      <patternFill patternType="solid">
        <fgColor rgb="FFBFDDF1"/>
        <bgColor indexed="64"/>
      </patternFill>
    </fill>
    <fill>
      <patternFill patternType="solid">
        <fgColor rgb="FFFCEABF"/>
        <bgColor indexed="64"/>
      </patternFill>
    </fill>
    <fill>
      <patternFill patternType="solid">
        <fgColor theme="9" tint="0.59999389629810485"/>
        <bgColor indexed="64"/>
      </patternFill>
    </fill>
    <fill>
      <patternFill patternType="solid">
        <fgColor rgb="FF002664"/>
        <bgColor indexed="64"/>
      </patternFill>
    </fill>
    <fill>
      <patternFill patternType="solid">
        <fgColor indexed="22"/>
        <bgColor indexed="64"/>
      </patternFill>
    </fill>
    <fill>
      <patternFill patternType="solid">
        <fgColor indexed="41"/>
        <bgColor indexed="64"/>
      </patternFill>
    </fill>
    <fill>
      <patternFill patternType="solid">
        <fgColor rgb="FF00B05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darkUp">
        <fgColor theme="0" tint="-0.34998626667073579"/>
        <bgColor theme="0"/>
      </patternFill>
    </fill>
    <fill>
      <patternFill patternType="darkUp">
        <fgColor theme="0" tint="-0.34998626667073579"/>
        <bgColor rgb="FFBFDDF1"/>
      </patternFill>
    </fill>
    <fill>
      <patternFill patternType="solid">
        <fgColor rgb="FFFFFFFF"/>
        <bgColor indexed="64"/>
      </patternFill>
    </fill>
    <fill>
      <patternFill patternType="solid">
        <fgColor theme="0" tint="-0.14999847407452621"/>
        <bgColor indexed="64"/>
      </patternFill>
    </fill>
    <fill>
      <patternFill patternType="solid">
        <fgColor rgb="FFD9E9FF"/>
        <bgColor indexed="64"/>
      </patternFill>
    </fill>
    <fill>
      <patternFill patternType="solid">
        <fgColor rgb="FFEDFFB9"/>
        <bgColor indexed="64"/>
      </patternFill>
    </fill>
  </fills>
  <borders count="56">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top style="thin">
        <color rgb="FF857362"/>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right style="thin">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right style="thin">
        <color rgb="FF857362"/>
      </right>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diagonal/>
    </border>
    <border>
      <left style="thin">
        <color rgb="FF857362"/>
      </left>
      <right style="thin">
        <color rgb="FF857362"/>
      </right>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right/>
      <top/>
      <bottom style="medium">
        <color rgb="FF857362"/>
      </bottom>
      <diagonal/>
    </border>
    <border>
      <left style="medium">
        <color rgb="FF857362"/>
      </left>
      <right/>
      <top/>
      <bottom style="thin">
        <color rgb="FF857362"/>
      </bottom>
      <diagonal/>
    </border>
    <border>
      <left style="medium">
        <color rgb="FF857362"/>
      </left>
      <right style="thin">
        <color rgb="FF857362"/>
      </right>
      <top style="thin">
        <color rgb="FF857362"/>
      </top>
      <bottom/>
      <diagonal/>
    </border>
    <border>
      <left style="thin">
        <color rgb="FF857362"/>
      </left>
      <right/>
      <top/>
      <bottom style="thin">
        <color rgb="FF857362"/>
      </bottom>
      <diagonal/>
    </border>
    <border>
      <left style="medium">
        <color indexed="64"/>
      </left>
      <right style="medium">
        <color indexed="64"/>
      </right>
      <top style="medium">
        <color indexed="64"/>
      </top>
      <bottom style="medium">
        <color indexed="64"/>
      </bottom>
      <diagonal/>
    </border>
    <border>
      <left/>
      <right style="medium">
        <color theme="5"/>
      </right>
      <top style="medium">
        <color theme="5"/>
      </top>
      <bottom style="medium">
        <color theme="5"/>
      </bottom>
      <diagonal/>
    </border>
    <border>
      <left/>
      <right/>
      <top style="medium">
        <color theme="5"/>
      </top>
      <bottom style="medium">
        <color theme="5"/>
      </bottom>
      <diagonal/>
    </border>
    <border>
      <left style="medium">
        <color theme="5"/>
      </left>
      <right/>
      <top style="medium">
        <color theme="5"/>
      </top>
      <bottom style="medium">
        <color theme="5"/>
      </bottom>
      <diagonal/>
    </border>
    <border>
      <left/>
      <right style="medium">
        <color rgb="FF857362"/>
      </right>
      <top style="medium">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style="medium">
        <color rgb="FF857362"/>
      </right>
      <top style="thin">
        <color rgb="FF857362"/>
      </top>
      <bottom style="medium">
        <color rgb="FF857362"/>
      </bottom>
      <diagonal/>
    </border>
    <border>
      <left style="thin">
        <color rgb="FF857362"/>
      </left>
      <right/>
      <top style="medium">
        <color rgb="FF857362"/>
      </top>
      <bottom style="thin">
        <color rgb="FF857362"/>
      </bottom>
      <diagonal/>
    </border>
    <border>
      <left style="thin">
        <color rgb="FF857362"/>
      </left>
      <right/>
      <top style="thin">
        <color rgb="FF857362"/>
      </top>
      <bottom style="medium">
        <color rgb="FF857362"/>
      </bottom>
      <diagonal/>
    </border>
    <border>
      <left style="hair">
        <color rgb="FF717362"/>
      </left>
      <right style="hair">
        <color rgb="FF717362"/>
      </right>
      <top style="hair">
        <color rgb="FF717362"/>
      </top>
      <bottom style="hair">
        <color rgb="FF717362"/>
      </bottom>
      <diagonal/>
    </border>
    <border>
      <left style="hair">
        <color rgb="FF717362"/>
      </left>
      <right style="hair">
        <color rgb="FF717362"/>
      </right>
      <top style="hair">
        <color rgb="FF717362"/>
      </top>
      <bottom/>
      <diagonal/>
    </border>
    <border>
      <left style="hair">
        <color rgb="FF717362"/>
      </left>
      <right style="hair">
        <color rgb="FF717362"/>
      </right>
      <top/>
      <bottom style="hair">
        <color rgb="FF717362"/>
      </bottom>
      <diagonal/>
    </border>
    <border>
      <left style="hair">
        <color rgb="FF717362"/>
      </left>
      <right style="hair">
        <color rgb="FF717362"/>
      </right>
      <top/>
      <bottom/>
      <diagonal/>
    </border>
  </borders>
  <cellStyleXfs count="13">
    <xf numFmtId="0" fontId="0" fillId="0" borderId="0"/>
    <xf numFmtId="9" fontId="1" fillId="0" borderId="0" applyFont="0" applyFill="0" applyBorder="0" applyAlignment="0" applyProtection="0"/>
    <xf numFmtId="164" fontId="2" fillId="0" borderId="0" applyFont="0" applyFill="0" applyBorder="0" applyProtection="0">
      <alignment vertical="top"/>
    </xf>
    <xf numFmtId="168" fontId="2" fillId="0" borderId="0" applyFont="0" applyFill="0" applyBorder="0" applyProtection="0">
      <alignment vertical="top"/>
    </xf>
    <xf numFmtId="0" fontId="1" fillId="0" borderId="0"/>
    <xf numFmtId="0" fontId="2" fillId="0" borderId="0"/>
    <xf numFmtId="0" fontId="1" fillId="0" borderId="0"/>
    <xf numFmtId="0" fontId="2" fillId="0" borderId="0"/>
    <xf numFmtId="165" fontId="21" fillId="0" borderId="0" applyFont="0" applyFill="0" applyBorder="0" applyProtection="0">
      <alignment vertical="top"/>
    </xf>
    <xf numFmtId="178" fontId="2" fillId="0" borderId="0" applyFont="0" applyFill="0" applyBorder="0" applyProtection="0">
      <alignment vertical="top"/>
    </xf>
    <xf numFmtId="165" fontId="2" fillId="0" borderId="0" applyFont="0" applyFill="0" applyBorder="0" applyProtection="0">
      <alignment vertical="top"/>
    </xf>
    <xf numFmtId="0" fontId="24" fillId="0" borderId="0" applyNumberFormat="0" applyFill="0" applyBorder="0" applyAlignment="0" applyProtection="0">
      <alignment vertical="top"/>
      <protection locked="0"/>
    </xf>
    <xf numFmtId="0" fontId="1" fillId="0" borderId="0"/>
  </cellStyleXfs>
  <cellXfs count="357">
    <xf numFmtId="0" fontId="0" fillId="0" borderId="0" xfId="0"/>
    <xf numFmtId="0" fontId="2" fillId="0" borderId="0" xfId="0" applyFont="1" applyAlignment="1">
      <alignment vertical="top"/>
    </xf>
    <xf numFmtId="0" fontId="0" fillId="0" borderId="0" xfId="0" applyAlignment="1">
      <alignment vertical="top"/>
    </xf>
    <xf numFmtId="0" fontId="4" fillId="0" borderId="0" xfId="0" applyFont="1" applyAlignment="1">
      <alignment vertical="top"/>
    </xf>
    <xf numFmtId="0" fontId="3" fillId="0" borderId="0" xfId="0" applyFont="1" applyAlignment="1">
      <alignment vertical="top"/>
    </xf>
    <xf numFmtId="0" fontId="0" fillId="3" borderId="0" xfId="0" applyFill="1"/>
    <xf numFmtId="0" fontId="1" fillId="3" borderId="0" xfId="4" applyFill="1" applyAlignment="1">
      <alignment vertical="center"/>
    </xf>
    <xf numFmtId="0" fontId="12" fillId="4" borderId="4" xfId="4" applyFont="1" applyFill="1" applyBorder="1" applyAlignment="1">
      <alignment horizontal="center" vertical="center" wrapText="1"/>
    </xf>
    <xf numFmtId="0" fontId="12" fillId="4" borderId="10" xfId="4" applyFont="1" applyFill="1" applyBorder="1" applyAlignment="1">
      <alignment horizontal="center" vertical="center"/>
    </xf>
    <xf numFmtId="0" fontId="12" fillId="4" borderId="7" xfId="4" applyFont="1" applyFill="1" applyBorder="1" applyAlignment="1">
      <alignment vertical="center"/>
    </xf>
    <xf numFmtId="0" fontId="14" fillId="0" borderId="11" xfId="4" applyFont="1" applyBorder="1" applyAlignment="1">
      <alignment horizontal="center" vertical="center"/>
    </xf>
    <xf numFmtId="0" fontId="15" fillId="0" borderId="12" xfId="4" applyFont="1" applyBorder="1" applyAlignment="1">
      <alignment vertical="center"/>
    </xf>
    <xf numFmtId="0" fontId="13" fillId="0" borderId="12" xfId="4" applyFont="1" applyBorder="1" applyAlignment="1">
      <alignment horizontal="center" vertical="center"/>
    </xf>
    <xf numFmtId="0" fontId="13" fillId="0" borderId="13" xfId="4" applyFont="1" applyBorder="1" applyAlignment="1">
      <alignment horizontal="center" vertical="center"/>
    </xf>
    <xf numFmtId="175" fontId="14" fillId="3" borderId="14" xfId="4" applyNumberFormat="1" applyFont="1" applyFill="1" applyBorder="1" applyAlignment="1">
      <alignment vertical="center"/>
    </xf>
    <xf numFmtId="175" fontId="14" fillId="3" borderId="13" xfId="4" applyNumberFormat="1" applyFont="1" applyFill="1" applyBorder="1" applyAlignment="1">
      <alignment vertical="center"/>
    </xf>
    <xf numFmtId="0" fontId="14" fillId="0" borderId="15" xfId="4" applyFont="1" applyBorder="1" applyAlignment="1">
      <alignment horizontal="center" vertical="center"/>
    </xf>
    <xf numFmtId="0" fontId="15" fillId="0" borderId="16" xfId="4" applyFont="1" applyBorder="1" applyAlignment="1">
      <alignment vertical="center"/>
    </xf>
    <xf numFmtId="0" fontId="13" fillId="0" borderId="16" xfId="4" applyFont="1" applyBorder="1" applyAlignment="1">
      <alignment horizontal="center" vertical="center"/>
    </xf>
    <xf numFmtId="0" fontId="13" fillId="0" borderId="17" xfId="4" applyFont="1" applyBorder="1" applyAlignment="1">
      <alignment horizontal="center" vertical="center"/>
    </xf>
    <xf numFmtId="175" fontId="14" fillId="5" borderId="16" xfId="4" applyNumberFormat="1" applyFont="1" applyFill="1" applyBorder="1" applyAlignment="1">
      <alignment vertical="center"/>
    </xf>
    <xf numFmtId="175" fontId="14" fillId="5" borderId="17" xfId="4" applyNumberFormat="1" applyFont="1" applyFill="1" applyBorder="1" applyAlignment="1">
      <alignment vertical="center"/>
    </xf>
    <xf numFmtId="175" fontId="14" fillId="3" borderId="18" xfId="4" applyNumberFormat="1" applyFont="1" applyFill="1" applyBorder="1" applyAlignment="1">
      <alignment vertical="center"/>
    </xf>
    <xf numFmtId="175" fontId="14" fillId="3" borderId="17" xfId="4" applyNumberFormat="1" applyFont="1" applyFill="1" applyBorder="1" applyAlignment="1">
      <alignment vertical="center"/>
    </xf>
    <xf numFmtId="175" fontId="1" fillId="3" borderId="0" xfId="4" applyNumberFormat="1" applyFill="1" applyAlignment="1">
      <alignment vertical="center"/>
    </xf>
    <xf numFmtId="0" fontId="14" fillId="3" borderId="0" xfId="4" applyFont="1" applyFill="1" applyAlignment="1">
      <alignment vertical="center"/>
    </xf>
    <xf numFmtId="175" fontId="14" fillId="6" borderId="12" xfId="4" applyNumberFormat="1" applyFont="1" applyFill="1" applyBorder="1" applyAlignment="1">
      <alignment vertical="center"/>
    </xf>
    <xf numFmtId="175" fontId="14" fillId="6" borderId="13" xfId="4" applyNumberFormat="1" applyFont="1" applyFill="1" applyBorder="1" applyAlignment="1">
      <alignment vertical="center"/>
    </xf>
    <xf numFmtId="0" fontId="14" fillId="3" borderId="14" xfId="4" applyFont="1" applyFill="1" applyBorder="1" applyAlignment="1">
      <alignment vertical="center"/>
    </xf>
    <xf numFmtId="0" fontId="14" fillId="3" borderId="13" xfId="4" applyFont="1" applyFill="1" applyBorder="1" applyAlignment="1">
      <alignment vertical="center"/>
    </xf>
    <xf numFmtId="0" fontId="14" fillId="0" borderId="19" xfId="4" applyFont="1" applyBorder="1" applyAlignment="1">
      <alignment horizontal="center" vertical="center"/>
    </xf>
    <xf numFmtId="0" fontId="15" fillId="0" borderId="20" xfId="4" applyFont="1" applyBorder="1" applyAlignment="1">
      <alignment vertical="center"/>
    </xf>
    <xf numFmtId="0" fontId="13" fillId="0" borderId="20" xfId="4" applyFont="1" applyBorder="1" applyAlignment="1">
      <alignment horizontal="center" vertical="center"/>
    </xf>
    <xf numFmtId="0" fontId="13" fillId="0" borderId="21" xfId="4" applyFont="1" applyBorder="1" applyAlignment="1">
      <alignment horizontal="center" vertical="center"/>
    </xf>
    <xf numFmtId="175" fontId="14" fillId="6" borderId="20" xfId="4" applyNumberFormat="1" applyFont="1" applyFill="1" applyBorder="1" applyAlignment="1">
      <alignment vertical="center"/>
    </xf>
    <xf numFmtId="175" fontId="14" fillId="6" borderId="21" xfId="4" applyNumberFormat="1" applyFont="1" applyFill="1" applyBorder="1" applyAlignment="1">
      <alignment vertical="center"/>
    </xf>
    <xf numFmtId="175" fontId="14" fillId="3" borderId="23" xfId="4" applyNumberFormat="1" applyFont="1" applyFill="1" applyBorder="1" applyAlignment="1">
      <alignment vertical="center"/>
    </xf>
    <xf numFmtId="175" fontId="14" fillId="3" borderId="21" xfId="4" applyNumberFormat="1" applyFont="1" applyFill="1" applyBorder="1" applyAlignment="1">
      <alignment vertical="center"/>
    </xf>
    <xf numFmtId="0" fontId="14" fillId="0" borderId="24" xfId="4" applyFont="1" applyBorder="1" applyAlignment="1">
      <alignment horizontal="center" vertical="center"/>
    </xf>
    <xf numFmtId="0" fontId="15" fillId="0" borderId="25" xfId="4" applyFont="1" applyBorder="1" applyAlignment="1">
      <alignment vertical="center"/>
    </xf>
    <xf numFmtId="175" fontId="14" fillId="7" borderId="25" xfId="4" applyNumberFormat="1" applyFont="1" applyFill="1" applyBorder="1" applyAlignment="1">
      <alignment vertical="center"/>
    </xf>
    <xf numFmtId="175" fontId="14" fillId="7" borderId="26" xfId="4" applyNumberFormat="1" applyFont="1" applyFill="1" applyBorder="1" applyAlignment="1">
      <alignment vertical="center"/>
    </xf>
    <xf numFmtId="175" fontId="16" fillId="3" borderId="23" xfId="4" applyNumberFormat="1" applyFont="1" applyFill="1" applyBorder="1" applyAlignment="1">
      <alignment horizontal="center" vertical="center"/>
    </xf>
    <xf numFmtId="0" fontId="14" fillId="3" borderId="21" xfId="4" applyFont="1" applyFill="1" applyBorder="1" applyAlignment="1">
      <alignment vertical="center"/>
    </xf>
    <xf numFmtId="0" fontId="14" fillId="0" borderId="27" xfId="4" applyFont="1" applyBorder="1" applyAlignment="1">
      <alignment horizontal="center" vertical="center"/>
    </xf>
    <xf numFmtId="0" fontId="15" fillId="0" borderId="28" xfId="4" applyFont="1" applyBorder="1" applyAlignment="1">
      <alignment vertical="center"/>
    </xf>
    <xf numFmtId="0" fontId="13" fillId="0" borderId="28" xfId="4" applyFont="1" applyBorder="1" applyAlignment="1">
      <alignment horizontal="center" vertical="center"/>
    </xf>
    <xf numFmtId="0" fontId="13" fillId="0" borderId="29" xfId="4" applyFont="1" applyBorder="1" applyAlignment="1">
      <alignment horizontal="center" vertical="center"/>
    </xf>
    <xf numFmtId="175" fontId="14" fillId="6" borderId="28" xfId="4" applyNumberFormat="1" applyFont="1" applyFill="1" applyBorder="1" applyAlignment="1">
      <alignment vertical="center"/>
    </xf>
    <xf numFmtId="175" fontId="14" fillId="6" borderId="29" xfId="4" applyNumberFormat="1" applyFont="1" applyFill="1" applyBorder="1" applyAlignment="1">
      <alignment vertical="center"/>
    </xf>
    <xf numFmtId="0" fontId="14" fillId="3" borderId="18" xfId="4" applyFont="1" applyFill="1" applyBorder="1" applyAlignment="1">
      <alignment vertical="center"/>
    </xf>
    <xf numFmtId="0" fontId="14" fillId="3" borderId="17" xfId="4" applyFont="1" applyFill="1" applyBorder="1" applyAlignment="1">
      <alignment vertical="center"/>
    </xf>
    <xf numFmtId="0" fontId="14" fillId="0" borderId="10" xfId="4" applyFont="1" applyBorder="1" applyAlignment="1">
      <alignment horizontal="center" vertical="center"/>
    </xf>
    <xf numFmtId="0" fontId="15" fillId="0" borderId="6" xfId="4" applyFont="1" applyBorder="1" applyAlignment="1">
      <alignment vertical="center"/>
    </xf>
    <xf numFmtId="0" fontId="13" fillId="0" borderId="6" xfId="4" applyFont="1" applyBorder="1" applyAlignment="1">
      <alignment horizontal="center" vertical="center"/>
    </xf>
    <xf numFmtId="0" fontId="13" fillId="0" borderId="7" xfId="4" applyFont="1" applyBorder="1" applyAlignment="1">
      <alignment horizontal="center" vertical="center"/>
    </xf>
    <xf numFmtId="175" fontId="14" fillId="6" borderId="6" xfId="4" applyNumberFormat="1" applyFont="1" applyFill="1" applyBorder="1" applyAlignment="1">
      <alignment vertical="center"/>
    </xf>
    <xf numFmtId="175" fontId="14" fillId="6" borderId="7" xfId="4" applyNumberFormat="1" applyFont="1" applyFill="1" applyBorder="1" applyAlignment="1">
      <alignment vertical="center"/>
    </xf>
    <xf numFmtId="175" fontId="14" fillId="3" borderId="4" xfId="4" applyNumberFormat="1" applyFont="1" applyFill="1" applyBorder="1" applyAlignment="1">
      <alignment vertical="center"/>
    </xf>
    <xf numFmtId="175" fontId="14" fillId="3" borderId="7" xfId="4" applyNumberFormat="1" applyFont="1" applyFill="1" applyBorder="1" applyAlignment="1">
      <alignment vertical="center"/>
    </xf>
    <xf numFmtId="0" fontId="14" fillId="0" borderId="31" xfId="4" applyFont="1" applyBorder="1" applyAlignment="1">
      <alignment horizontal="center" vertical="center"/>
    </xf>
    <xf numFmtId="0" fontId="15" fillId="0" borderId="32" xfId="4" applyFont="1" applyBorder="1" applyAlignment="1">
      <alignment vertical="center"/>
    </xf>
    <xf numFmtId="0" fontId="13" fillId="0" borderId="32" xfId="4" applyFont="1" applyBorder="1" applyAlignment="1">
      <alignment horizontal="center" vertical="center"/>
    </xf>
    <xf numFmtId="0" fontId="13" fillId="0" borderId="33" xfId="4" applyFont="1" applyBorder="1" applyAlignment="1">
      <alignment horizontal="center" vertical="center"/>
    </xf>
    <xf numFmtId="175" fontId="14" fillId="7" borderId="32" xfId="4" applyNumberFormat="1" applyFont="1" applyFill="1" applyBorder="1" applyAlignment="1">
      <alignment vertical="center"/>
    </xf>
    <xf numFmtId="175" fontId="14" fillId="7" borderId="33" xfId="4" applyNumberFormat="1" applyFont="1" applyFill="1" applyBorder="1" applyAlignment="1">
      <alignment vertical="center"/>
    </xf>
    <xf numFmtId="175" fontId="14" fillId="7" borderId="16" xfId="4" applyNumberFormat="1" applyFont="1" applyFill="1" applyBorder="1" applyAlignment="1">
      <alignment vertical="center"/>
    </xf>
    <xf numFmtId="175" fontId="14" fillId="7" borderId="17" xfId="4" applyNumberFormat="1" applyFont="1" applyFill="1" applyBorder="1" applyAlignment="1">
      <alignment vertical="center"/>
    </xf>
    <xf numFmtId="175" fontId="14" fillId="7" borderId="12" xfId="4" applyNumberFormat="1" applyFont="1" applyFill="1" applyBorder="1" applyAlignment="1">
      <alignment vertical="center"/>
    </xf>
    <xf numFmtId="175" fontId="14" fillId="7" borderId="13" xfId="4" applyNumberFormat="1" applyFont="1" applyFill="1" applyBorder="1" applyAlignment="1">
      <alignment vertical="center"/>
    </xf>
    <xf numFmtId="175" fontId="14" fillId="7" borderId="20" xfId="4" applyNumberFormat="1" applyFont="1" applyFill="1" applyBorder="1" applyAlignment="1">
      <alignment vertical="center"/>
    </xf>
    <xf numFmtId="175" fontId="14" fillId="7" borderId="21" xfId="4" applyNumberFormat="1" applyFont="1" applyFill="1" applyBorder="1" applyAlignment="1">
      <alignment vertical="center"/>
    </xf>
    <xf numFmtId="0" fontId="14" fillId="0" borderId="34" xfId="4" applyFont="1" applyBorder="1" applyAlignment="1">
      <alignment horizontal="center" vertical="center"/>
    </xf>
    <xf numFmtId="0" fontId="15" fillId="0" borderId="35" xfId="4" applyFont="1" applyBorder="1" applyAlignment="1">
      <alignment vertical="center"/>
    </xf>
    <xf numFmtId="0" fontId="13" fillId="0" borderId="36" xfId="4" applyFont="1" applyBorder="1" applyAlignment="1">
      <alignment horizontal="center" vertical="center"/>
    </xf>
    <xf numFmtId="0" fontId="13" fillId="0" borderId="37" xfId="4" applyFont="1" applyBorder="1" applyAlignment="1">
      <alignment horizontal="center" vertical="center"/>
    </xf>
    <xf numFmtId="0" fontId="17" fillId="3" borderId="0" xfId="5" applyFont="1" applyFill="1" applyAlignment="1">
      <alignment vertical="center"/>
    </xf>
    <xf numFmtId="0" fontId="15" fillId="7" borderId="20" xfId="4" applyFont="1" applyFill="1" applyBorder="1" applyAlignment="1">
      <alignment horizontal="center" vertical="center"/>
    </xf>
    <xf numFmtId="0" fontId="15" fillId="5" borderId="20" xfId="4" applyFont="1" applyFill="1" applyBorder="1" applyAlignment="1">
      <alignment horizontal="center" vertical="center"/>
    </xf>
    <xf numFmtId="0" fontId="15" fillId="6" borderId="20" xfId="4" applyFont="1" applyFill="1" applyBorder="1" applyAlignment="1">
      <alignment horizontal="center" vertical="center"/>
    </xf>
    <xf numFmtId="0" fontId="14" fillId="3" borderId="0" xfId="4" applyFont="1" applyFill="1" applyAlignment="1">
      <alignment horizontal="left" vertical="center"/>
    </xf>
    <xf numFmtId="175" fontId="14" fillId="6" borderId="26" xfId="4" applyNumberFormat="1" applyFont="1" applyFill="1" applyBorder="1" applyAlignment="1">
      <alignment vertical="center"/>
    </xf>
    <xf numFmtId="0" fontId="12" fillId="4" borderId="31" xfId="4" applyFont="1" applyFill="1" applyBorder="1" applyAlignment="1">
      <alignment horizontal="center" vertical="center"/>
    </xf>
    <xf numFmtId="0" fontId="12" fillId="4" borderId="33" xfId="4" applyFont="1" applyFill="1" applyBorder="1" applyAlignment="1">
      <alignment vertical="center"/>
    </xf>
    <xf numFmtId="175" fontId="14" fillId="3" borderId="15" xfId="4" applyNumberFormat="1" applyFont="1" applyFill="1" applyBorder="1" applyAlignment="1">
      <alignment vertical="center"/>
    </xf>
    <xf numFmtId="0" fontId="1" fillId="3" borderId="0" xfId="6" applyFill="1" applyAlignment="1">
      <alignment vertical="center"/>
    </xf>
    <xf numFmtId="0" fontId="12" fillId="4" borderId="6" xfId="6" applyFont="1" applyFill="1" applyBorder="1" applyAlignment="1">
      <alignment horizontal="center" vertical="center" wrapText="1"/>
    </xf>
    <xf numFmtId="0" fontId="12" fillId="4" borderId="6" xfId="6" applyFont="1" applyFill="1" applyBorder="1" applyAlignment="1">
      <alignment horizontal="center" vertical="center"/>
    </xf>
    <xf numFmtId="0" fontId="12" fillId="4" borderId="10" xfId="6" applyFont="1" applyFill="1" applyBorder="1" applyAlignment="1">
      <alignment horizontal="center" vertical="center"/>
    </xf>
    <xf numFmtId="0" fontId="12" fillId="4" borderId="5" xfId="6" applyFont="1" applyFill="1" applyBorder="1" applyAlignment="1">
      <alignment horizontal="center" vertical="center"/>
    </xf>
    <xf numFmtId="0" fontId="12" fillId="4" borderId="7" xfId="6" applyFont="1" applyFill="1" applyBorder="1" applyAlignment="1">
      <alignment horizontal="center" vertical="center"/>
    </xf>
    <xf numFmtId="0" fontId="12" fillId="4" borderId="7" xfId="6" applyFont="1" applyFill="1" applyBorder="1" applyAlignment="1">
      <alignment horizontal="center" vertical="center" wrapText="1"/>
    </xf>
    <xf numFmtId="0" fontId="12" fillId="4" borderId="7" xfId="6" applyFont="1" applyFill="1" applyBorder="1" applyAlignment="1">
      <alignment vertical="center"/>
    </xf>
    <xf numFmtId="175" fontId="2" fillId="3" borderId="38" xfId="6" applyNumberFormat="1" applyFont="1" applyFill="1" applyBorder="1" applyAlignment="1">
      <alignment horizontal="center" vertical="center"/>
    </xf>
    <xf numFmtId="0" fontId="14" fillId="0" borderId="14" xfId="6" applyFont="1" applyBorder="1" applyAlignment="1">
      <alignment horizontal="center" vertical="center"/>
    </xf>
    <xf numFmtId="0" fontId="15" fillId="0" borderId="12" xfId="6" applyFont="1" applyBorder="1" applyAlignment="1">
      <alignment vertical="center"/>
    </xf>
    <xf numFmtId="10" fontId="14" fillId="7" borderId="11" xfId="6" applyNumberFormat="1" applyFont="1" applyFill="1" applyBorder="1" applyAlignment="1">
      <alignment vertical="center"/>
    </xf>
    <xf numFmtId="175" fontId="14" fillId="3" borderId="11" xfId="6" applyNumberFormat="1" applyFont="1" applyFill="1" applyBorder="1" applyAlignment="1">
      <alignment vertical="center"/>
    </xf>
    <xf numFmtId="175" fontId="14" fillId="3" borderId="13" xfId="6" applyNumberFormat="1" applyFont="1" applyFill="1" applyBorder="1" applyAlignment="1">
      <alignment vertical="center"/>
    </xf>
    <xf numFmtId="0" fontId="14" fillId="0" borderId="39" xfId="6" applyFont="1" applyBorder="1" applyAlignment="1">
      <alignment horizontal="center" vertical="center"/>
    </xf>
    <xf numFmtId="0" fontId="15" fillId="0" borderId="25" xfId="6" applyFont="1" applyBorder="1" applyAlignment="1">
      <alignment vertical="center"/>
    </xf>
    <xf numFmtId="2" fontId="14" fillId="7" borderId="24" xfId="6" applyNumberFormat="1" applyFont="1" applyFill="1" applyBorder="1" applyAlignment="1">
      <alignment vertical="center"/>
    </xf>
    <xf numFmtId="175" fontId="14" fillId="3" borderId="40" xfId="6" applyNumberFormat="1" applyFont="1" applyFill="1" applyBorder="1" applyAlignment="1">
      <alignment vertical="center"/>
    </xf>
    <xf numFmtId="175" fontId="14" fillId="3" borderId="37" xfId="6" applyNumberFormat="1" applyFont="1" applyFill="1" applyBorder="1" applyAlignment="1">
      <alignment vertical="center"/>
    </xf>
    <xf numFmtId="0" fontId="13" fillId="3" borderId="25" xfId="6" applyFont="1" applyFill="1" applyBorder="1" applyAlignment="1">
      <alignment horizontal="center" vertical="center"/>
    </xf>
    <xf numFmtId="10" fontId="14" fillId="7" borderId="24" xfId="6" applyNumberFormat="1" applyFont="1" applyFill="1" applyBorder="1" applyAlignment="1">
      <alignment vertical="center"/>
    </xf>
    <xf numFmtId="0" fontId="15" fillId="0" borderId="41" xfId="6" applyFont="1" applyBorder="1" applyAlignment="1">
      <alignment vertical="center"/>
    </xf>
    <xf numFmtId="0" fontId="15" fillId="0" borderId="20" xfId="6" applyFont="1" applyBorder="1" applyAlignment="1">
      <alignment vertical="center"/>
    </xf>
    <xf numFmtId="10" fontId="14" fillId="7" borderId="19" xfId="6" applyNumberFormat="1" applyFont="1" applyFill="1" applyBorder="1" applyAlignment="1">
      <alignment vertical="center"/>
    </xf>
    <xf numFmtId="0" fontId="14" fillId="0" borderId="18" xfId="6" applyFont="1" applyBorder="1" applyAlignment="1">
      <alignment horizontal="center" vertical="center"/>
    </xf>
    <xf numFmtId="0" fontId="15" fillId="0" borderId="28" xfId="6" applyFont="1" applyBorder="1" applyAlignment="1">
      <alignment vertical="center"/>
    </xf>
    <xf numFmtId="2" fontId="14" fillId="7" borderId="27" xfId="6" applyNumberFormat="1" applyFont="1" applyFill="1" applyBorder="1" applyAlignment="1">
      <alignment vertical="center"/>
    </xf>
    <xf numFmtId="175" fontId="16" fillId="3" borderId="14" xfId="4" applyNumberFormat="1" applyFont="1" applyFill="1" applyBorder="1" applyAlignment="1">
      <alignment horizontal="center" vertical="center"/>
    </xf>
    <xf numFmtId="175" fontId="14" fillId="6" borderId="25" xfId="4" applyNumberFormat="1" applyFont="1" applyFill="1" applyBorder="1" applyAlignment="1">
      <alignment vertical="center"/>
    </xf>
    <xf numFmtId="0" fontId="15" fillId="0" borderId="22" xfId="4" applyFont="1" applyBorder="1" applyAlignment="1">
      <alignment vertical="center"/>
    </xf>
    <xf numFmtId="175" fontId="14" fillId="7" borderId="6" xfId="4" applyNumberFormat="1" applyFont="1" applyFill="1" applyBorder="1" applyAlignment="1">
      <alignment vertical="center"/>
    </xf>
    <xf numFmtId="175" fontId="14" fillId="7" borderId="7" xfId="4" applyNumberFormat="1" applyFont="1" applyFill="1" applyBorder="1" applyAlignment="1">
      <alignment vertical="center"/>
    </xf>
    <xf numFmtId="0" fontId="14" fillId="3" borderId="0" xfId="0" applyFont="1" applyFill="1"/>
    <xf numFmtId="10" fontId="14" fillId="6" borderId="6" xfId="1" applyNumberFormat="1" applyFont="1" applyFill="1" applyBorder="1" applyAlignment="1">
      <alignment vertical="center"/>
    </xf>
    <xf numFmtId="10" fontId="14" fillId="6" borderId="7" xfId="1" applyNumberFormat="1" applyFont="1" applyFill="1" applyBorder="1" applyAlignment="1">
      <alignment vertical="center"/>
    </xf>
    <xf numFmtId="175" fontId="14" fillId="5" borderId="12" xfId="4" applyNumberFormat="1" applyFont="1" applyFill="1" applyBorder="1" applyAlignment="1">
      <alignment vertical="center"/>
    </xf>
    <xf numFmtId="175" fontId="14" fillId="5" borderId="13" xfId="4" applyNumberFormat="1" applyFont="1" applyFill="1" applyBorder="1" applyAlignment="1">
      <alignment vertical="center"/>
    </xf>
    <xf numFmtId="175" fontId="14" fillId="3" borderId="11" xfId="4" applyNumberFormat="1" applyFont="1" applyFill="1" applyBorder="1" applyAlignment="1">
      <alignment vertical="center"/>
    </xf>
    <xf numFmtId="0" fontId="15" fillId="8" borderId="20" xfId="4" applyFont="1" applyFill="1" applyBorder="1" applyAlignment="1">
      <alignment horizontal="center" vertical="center"/>
    </xf>
    <xf numFmtId="0" fontId="13" fillId="3" borderId="30" xfId="6" quotePrefix="1" applyFont="1" applyFill="1" applyBorder="1" applyAlignment="1">
      <alignment horizontal="center" vertical="center"/>
    </xf>
    <xf numFmtId="178" fontId="0" fillId="0" borderId="0" xfId="9" applyFont="1">
      <alignment vertical="top"/>
    </xf>
    <xf numFmtId="165" fontId="2" fillId="0" borderId="0" xfId="10">
      <alignment vertical="top"/>
    </xf>
    <xf numFmtId="165" fontId="22" fillId="9" borderId="0" xfId="0" applyNumberFormat="1" applyFont="1" applyFill="1" applyAlignment="1">
      <alignment vertical="top"/>
    </xf>
    <xf numFmtId="0" fontId="23" fillId="9" borderId="0" xfId="0" applyFont="1" applyFill="1"/>
    <xf numFmtId="0" fontId="15" fillId="0" borderId="0" xfId="0" applyFont="1"/>
    <xf numFmtId="0" fontId="25" fillId="0" borderId="0" xfId="0" applyFont="1"/>
    <xf numFmtId="0" fontId="26" fillId="9" borderId="0" xfId="0" applyFont="1" applyFill="1" applyAlignment="1">
      <alignment vertical="top"/>
    </xf>
    <xf numFmtId="0" fontId="27"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center" vertical="top"/>
    </xf>
    <xf numFmtId="0" fontId="2" fillId="12" borderId="42" xfId="0" applyFont="1" applyFill="1" applyBorder="1" applyAlignment="1">
      <alignment horizontal="center" vertical="top"/>
    </xf>
    <xf numFmtId="0" fontId="2" fillId="11" borderId="42" xfId="0" applyFont="1" applyFill="1" applyBorder="1" applyAlignment="1">
      <alignment horizontal="center" vertical="top"/>
    </xf>
    <xf numFmtId="0" fontId="9" fillId="10" borderId="0" xfId="0" applyFont="1" applyFill="1" applyAlignment="1">
      <alignment vertical="top"/>
    </xf>
    <xf numFmtId="0" fontId="0" fillId="10" borderId="0" xfId="0" applyFill="1" applyAlignment="1">
      <alignment vertical="top"/>
    </xf>
    <xf numFmtId="0" fontId="15" fillId="0" borderId="0" xfId="0" applyFont="1" applyAlignment="1">
      <alignment vertical="top"/>
    </xf>
    <xf numFmtId="0" fontId="15" fillId="10" borderId="0" xfId="0" applyFont="1" applyFill="1" applyAlignment="1">
      <alignment vertical="top"/>
    </xf>
    <xf numFmtId="0" fontId="0" fillId="10" borderId="3" xfId="0" applyFill="1" applyBorder="1" applyAlignment="1">
      <alignment vertical="top"/>
    </xf>
    <xf numFmtId="165" fontId="0" fillId="10" borderId="3" xfId="0" applyNumberFormat="1" applyFill="1" applyBorder="1" applyAlignment="1">
      <alignment vertical="top"/>
    </xf>
    <xf numFmtId="165" fontId="22" fillId="13" borderId="0" xfId="0" applyNumberFormat="1" applyFont="1" applyFill="1" applyAlignment="1">
      <alignment vertical="top"/>
    </xf>
    <xf numFmtId="0" fontId="0" fillId="13" borderId="0" xfId="0" applyFill="1"/>
    <xf numFmtId="0" fontId="0" fillId="14" borderId="3" xfId="0" applyFill="1" applyBorder="1" applyAlignment="1">
      <alignment vertical="top"/>
    </xf>
    <xf numFmtId="0" fontId="13" fillId="3" borderId="12" xfId="4" applyFont="1" applyFill="1" applyBorder="1" applyAlignment="1">
      <alignment horizontal="center" vertical="center"/>
    </xf>
    <xf numFmtId="0" fontId="13" fillId="3" borderId="25" xfId="4" applyFont="1" applyFill="1" applyBorder="1" applyAlignment="1">
      <alignment horizontal="center" vertical="center"/>
    </xf>
    <xf numFmtId="0" fontId="13" fillId="3" borderId="16" xfId="4" applyFont="1" applyFill="1" applyBorder="1" applyAlignment="1">
      <alignment horizontal="center" vertical="center"/>
    </xf>
    <xf numFmtId="0" fontId="1" fillId="3" borderId="0" xfId="4" applyFill="1" applyAlignment="1">
      <alignment horizontal="right" vertical="center"/>
    </xf>
    <xf numFmtId="0" fontId="13" fillId="3" borderId="20" xfId="4" applyFont="1" applyFill="1" applyBorder="1" applyAlignment="1">
      <alignment horizontal="center" vertical="center"/>
    </xf>
    <xf numFmtId="0" fontId="13" fillId="3" borderId="35" xfId="4" applyFont="1" applyFill="1" applyBorder="1" applyAlignment="1">
      <alignment horizontal="center" vertical="center"/>
    </xf>
    <xf numFmtId="0" fontId="13" fillId="3" borderId="6" xfId="4" applyFont="1" applyFill="1" applyBorder="1" applyAlignment="1">
      <alignment horizontal="center" vertical="center"/>
    </xf>
    <xf numFmtId="0" fontId="13" fillId="3" borderId="12" xfId="6" applyFont="1" applyFill="1" applyBorder="1" applyAlignment="1">
      <alignment horizontal="center" vertical="center"/>
    </xf>
    <xf numFmtId="0" fontId="13" fillId="3" borderId="35" xfId="6" applyFont="1" applyFill="1" applyBorder="1" applyAlignment="1">
      <alignment horizontal="center" vertical="center"/>
    </xf>
    <xf numFmtId="0" fontId="13" fillId="3" borderId="16" xfId="6" applyFont="1" applyFill="1" applyBorder="1" applyAlignment="1">
      <alignment horizontal="center" vertical="center"/>
    </xf>
    <xf numFmtId="0" fontId="13" fillId="3" borderId="22" xfId="4" applyFont="1" applyFill="1" applyBorder="1" applyAlignment="1">
      <alignment horizontal="center" vertical="center"/>
    </xf>
    <xf numFmtId="0" fontId="13" fillId="3" borderId="28" xfId="4" applyFont="1" applyFill="1" applyBorder="1" applyAlignment="1">
      <alignment horizontal="center" vertical="center"/>
    </xf>
    <xf numFmtId="175" fontId="16" fillId="3" borderId="21" xfId="4" applyNumberFormat="1" applyFont="1" applyFill="1" applyBorder="1" applyAlignment="1">
      <alignment horizontal="center" vertical="center"/>
    </xf>
    <xf numFmtId="0" fontId="20" fillId="3" borderId="23" xfId="4" applyFont="1" applyFill="1" applyBorder="1" applyAlignment="1">
      <alignment vertical="center"/>
    </xf>
    <xf numFmtId="0" fontId="13" fillId="3" borderId="32" xfId="4" applyFont="1" applyFill="1" applyBorder="1" applyAlignment="1">
      <alignment horizontal="center" vertical="center"/>
    </xf>
    <xf numFmtId="0" fontId="2" fillId="16" borderId="42" xfId="0" applyFont="1" applyFill="1" applyBorder="1" applyAlignment="1">
      <alignment horizontal="center" vertical="top"/>
    </xf>
    <xf numFmtId="0" fontId="2" fillId="17" borderId="42" xfId="0" applyFont="1" applyFill="1" applyBorder="1" applyAlignment="1">
      <alignment horizontal="center" vertical="top"/>
    </xf>
    <xf numFmtId="0" fontId="0" fillId="12" borderId="3" xfId="0" applyFill="1" applyBorder="1" applyAlignment="1">
      <alignment vertical="top"/>
    </xf>
    <xf numFmtId="175" fontId="14" fillId="7" borderId="11" xfId="6" applyNumberFormat="1" applyFont="1" applyFill="1" applyBorder="1" applyAlignment="1">
      <alignment vertical="center"/>
    </xf>
    <xf numFmtId="0" fontId="28" fillId="3" borderId="0" xfId="0" applyFont="1" applyFill="1"/>
    <xf numFmtId="175" fontId="29" fillId="6" borderId="10" xfId="6" applyNumberFormat="1" applyFont="1" applyFill="1" applyBorder="1" applyAlignment="1">
      <alignment horizontal="right" vertical="center"/>
    </xf>
    <xf numFmtId="175" fontId="14" fillId="6" borderId="27" xfId="6" applyNumberFormat="1" applyFont="1" applyFill="1" applyBorder="1" applyAlignment="1">
      <alignment vertical="center"/>
    </xf>
    <xf numFmtId="175" fontId="14" fillId="7" borderId="24" xfId="6" applyNumberFormat="1" applyFont="1" applyFill="1" applyBorder="1" applyAlignment="1">
      <alignment vertical="center"/>
    </xf>
    <xf numFmtId="2" fontId="14" fillId="7" borderId="11" xfId="6" applyNumberFormat="1" applyFont="1" applyFill="1" applyBorder="1" applyAlignment="1">
      <alignment vertical="center"/>
    </xf>
    <xf numFmtId="2" fontId="14" fillId="6" borderId="24" xfId="6" applyNumberFormat="1" applyFont="1" applyFill="1" applyBorder="1" applyAlignment="1">
      <alignment vertical="center"/>
    </xf>
    <xf numFmtId="2" fontId="14" fillId="6" borderId="11" xfId="6" applyNumberFormat="1" applyFont="1" applyFill="1" applyBorder="1" applyAlignment="1">
      <alignment vertical="center"/>
    </xf>
    <xf numFmtId="2" fontId="14" fillId="5" borderId="27" xfId="6" applyNumberFormat="1" applyFont="1" applyFill="1" applyBorder="1" applyAlignment="1">
      <alignment vertical="center"/>
    </xf>
    <xf numFmtId="2" fontId="14" fillId="5" borderId="11" xfId="6" applyNumberFormat="1" applyFont="1" applyFill="1" applyBorder="1" applyAlignment="1">
      <alignment vertical="center"/>
    </xf>
    <xf numFmtId="10" fontId="29" fillId="6" borderId="10" xfId="1" applyNumberFormat="1" applyFont="1" applyFill="1" applyBorder="1" applyAlignment="1">
      <alignment horizontal="right" vertical="center"/>
    </xf>
    <xf numFmtId="175" fontId="29" fillId="7" borderId="10" xfId="6" applyNumberFormat="1" applyFont="1" applyFill="1" applyBorder="1" applyAlignment="1">
      <alignment horizontal="right" vertical="center"/>
    </xf>
    <xf numFmtId="2" fontId="14" fillId="6" borderId="27" xfId="6" applyNumberFormat="1" applyFont="1" applyFill="1" applyBorder="1" applyAlignment="1">
      <alignment vertical="center"/>
    </xf>
    <xf numFmtId="10" fontId="14" fillId="7" borderId="27" xfId="1" applyNumberFormat="1" applyFont="1" applyFill="1" applyBorder="1" applyAlignment="1">
      <alignment vertical="center"/>
    </xf>
    <xf numFmtId="0" fontId="2" fillId="0" borderId="0" xfId="0" applyFont="1"/>
    <xf numFmtId="0" fontId="31" fillId="0" borderId="24" xfId="4" applyFont="1" applyBorder="1" applyAlignment="1">
      <alignment horizontal="center" vertical="center"/>
    </xf>
    <xf numFmtId="0" fontId="32" fillId="0" borderId="25" xfId="4" applyFont="1" applyBorder="1" applyAlignment="1">
      <alignment vertical="center"/>
    </xf>
    <xf numFmtId="0" fontId="33" fillId="3" borderId="25" xfId="4" applyFont="1" applyFill="1" applyBorder="1" applyAlignment="1">
      <alignment horizontal="center" vertical="center"/>
    </xf>
    <xf numFmtId="0" fontId="33" fillId="0" borderId="20" xfId="4" applyFont="1" applyBorder="1" applyAlignment="1">
      <alignment horizontal="center" vertical="center"/>
    </xf>
    <xf numFmtId="0" fontId="33" fillId="0" borderId="21" xfId="4" applyFont="1" applyBorder="1" applyAlignment="1">
      <alignment horizontal="center" vertical="center"/>
    </xf>
    <xf numFmtId="2" fontId="14" fillId="18" borderId="24" xfId="6" applyNumberFormat="1" applyFont="1" applyFill="1" applyBorder="1" applyAlignment="1">
      <alignment vertical="center"/>
    </xf>
    <xf numFmtId="175" fontId="14" fillId="18" borderId="25" xfId="4" applyNumberFormat="1" applyFont="1" applyFill="1" applyBorder="1" applyAlignment="1">
      <alignment vertical="center"/>
    </xf>
    <xf numFmtId="175" fontId="14" fillId="18" borderId="26" xfId="4" applyNumberFormat="1" applyFont="1" applyFill="1" applyBorder="1" applyAlignment="1">
      <alignment vertical="center"/>
    </xf>
    <xf numFmtId="2" fontId="14" fillId="18" borderId="27" xfId="6" applyNumberFormat="1" applyFont="1" applyFill="1" applyBorder="1" applyAlignment="1">
      <alignment vertical="center"/>
    </xf>
    <xf numFmtId="175" fontId="14" fillId="18" borderId="28" xfId="4" applyNumberFormat="1" applyFont="1" applyFill="1" applyBorder="1" applyAlignment="1">
      <alignment vertical="center"/>
    </xf>
    <xf numFmtId="175" fontId="14" fillId="18" borderId="29" xfId="4" applyNumberFormat="1" applyFont="1" applyFill="1" applyBorder="1" applyAlignment="1">
      <alignment vertical="center"/>
    </xf>
    <xf numFmtId="0" fontId="31" fillId="0" borderId="27" xfId="4" applyFont="1" applyBorder="1" applyAlignment="1">
      <alignment horizontal="center" vertical="center"/>
    </xf>
    <xf numFmtId="0" fontId="32" fillId="0" borderId="28" xfId="4" applyFont="1" applyBorder="1" applyAlignment="1">
      <alignment vertical="center"/>
    </xf>
    <xf numFmtId="0" fontId="33" fillId="3" borderId="28" xfId="4" applyFont="1" applyFill="1" applyBorder="1" applyAlignment="1">
      <alignment horizontal="center" vertical="center"/>
    </xf>
    <xf numFmtId="0" fontId="33" fillId="0" borderId="28" xfId="4" applyFont="1" applyBorder="1" applyAlignment="1">
      <alignment horizontal="center" vertical="center"/>
    </xf>
    <xf numFmtId="0" fontId="33" fillId="0" borderId="29" xfId="4" applyFont="1" applyBorder="1" applyAlignment="1">
      <alignment horizontal="center" vertical="center"/>
    </xf>
    <xf numFmtId="0" fontId="31" fillId="0" borderId="19" xfId="4" applyFont="1" applyBorder="1" applyAlignment="1">
      <alignment horizontal="center" vertical="center"/>
    </xf>
    <xf numFmtId="0" fontId="32" fillId="0" borderId="20" xfId="4" applyFont="1" applyBorder="1" applyAlignment="1">
      <alignment vertical="center"/>
    </xf>
    <xf numFmtId="0" fontId="33" fillId="3" borderId="20" xfId="4" applyFont="1" applyFill="1" applyBorder="1" applyAlignment="1">
      <alignment horizontal="center" vertical="center"/>
    </xf>
    <xf numFmtId="2" fontId="14" fillId="19" borderId="24" xfId="6" applyNumberFormat="1" applyFont="1" applyFill="1" applyBorder="1" applyAlignment="1">
      <alignment vertical="center"/>
    </xf>
    <xf numFmtId="175" fontId="14" fillId="19" borderId="20" xfId="4" applyNumberFormat="1" applyFont="1" applyFill="1" applyBorder="1" applyAlignment="1">
      <alignment vertical="center"/>
    </xf>
    <xf numFmtId="175" fontId="14" fillId="19" borderId="21" xfId="4" applyNumberFormat="1" applyFont="1" applyFill="1" applyBorder="1" applyAlignment="1">
      <alignment vertical="center"/>
    </xf>
    <xf numFmtId="177" fontId="2" fillId="15" borderId="3" xfId="0" applyNumberFormat="1" applyFont="1" applyFill="1" applyBorder="1" applyAlignment="1">
      <alignment vertical="top"/>
    </xf>
    <xf numFmtId="177" fontId="2" fillId="15" borderId="3" xfId="0" applyNumberFormat="1" applyFont="1" applyFill="1" applyBorder="1" applyAlignment="1" applyProtection="1">
      <alignment vertical="top"/>
      <protection locked="0"/>
    </xf>
    <xf numFmtId="165" fontId="34" fillId="0" borderId="0" xfId="11" applyNumberFormat="1" applyFont="1" applyProtection="1">
      <alignment vertical="top"/>
    </xf>
    <xf numFmtId="165" fontId="22" fillId="0" borderId="0" xfId="10" applyFont="1">
      <alignment vertical="top"/>
    </xf>
    <xf numFmtId="0" fontId="10" fillId="2" borderId="0" xfId="6" applyFont="1" applyFill="1" applyAlignment="1">
      <alignment vertical="center"/>
    </xf>
    <xf numFmtId="0" fontId="10" fillId="2" borderId="0" xfId="6" applyFont="1" applyFill="1" applyAlignment="1">
      <alignment horizontal="right" vertical="center"/>
    </xf>
    <xf numFmtId="0" fontId="10" fillId="2" borderId="0" xfId="6" applyFont="1" applyFill="1" applyAlignment="1">
      <alignment horizontal="left" vertical="center"/>
    </xf>
    <xf numFmtId="0" fontId="11" fillId="2" borderId="0" xfId="6" applyFont="1" applyFill="1" applyAlignment="1">
      <alignment horizontal="left" vertical="center"/>
    </xf>
    <xf numFmtId="0" fontId="2" fillId="3" borderId="0" xfId="5" applyFill="1" applyAlignment="1">
      <alignment vertical="center"/>
    </xf>
    <xf numFmtId="0" fontId="15" fillId="3" borderId="0" xfId="4" applyFont="1" applyFill="1" applyAlignment="1">
      <alignment horizontal="left" vertical="center"/>
    </xf>
    <xf numFmtId="0" fontId="27" fillId="3" borderId="0" xfId="0" applyFont="1" applyFill="1" applyAlignment="1">
      <alignment vertical="top"/>
    </xf>
    <xf numFmtId="175" fontId="14" fillId="3" borderId="0" xfId="4" applyNumberFormat="1" applyFont="1" applyFill="1" applyAlignment="1">
      <alignment vertical="center"/>
    </xf>
    <xf numFmtId="175" fontId="14" fillId="3" borderId="0" xfId="4" applyNumberFormat="1" applyFont="1" applyFill="1" applyAlignment="1">
      <alignment horizontal="right" vertical="center"/>
    </xf>
    <xf numFmtId="176" fontId="14" fillId="7" borderId="11" xfId="4" applyNumberFormat="1" applyFont="1" applyFill="1" applyBorder="1" applyAlignment="1" applyProtection="1">
      <alignment horizontal="right" vertical="center"/>
      <protection locked="0"/>
    </xf>
    <xf numFmtId="176" fontId="14" fillId="7" borderId="12" xfId="4" applyNumberFormat="1" applyFont="1" applyFill="1" applyBorder="1" applyAlignment="1" applyProtection="1">
      <alignment horizontal="right" vertical="center"/>
      <protection locked="0"/>
    </xf>
    <xf numFmtId="176" fontId="14" fillId="7" borderId="13" xfId="4" applyNumberFormat="1" applyFont="1" applyFill="1" applyBorder="1" applyAlignment="1" applyProtection="1">
      <alignment horizontal="right" vertical="center"/>
      <protection locked="0"/>
    </xf>
    <xf numFmtId="175" fontId="14" fillId="3" borderId="11" xfId="4" applyNumberFormat="1" applyFont="1" applyFill="1" applyBorder="1" applyAlignment="1">
      <alignment horizontal="left" vertical="center"/>
    </xf>
    <xf numFmtId="175" fontId="14" fillId="3" borderId="46" xfId="4" applyNumberFormat="1" applyFont="1" applyFill="1" applyBorder="1" applyAlignment="1">
      <alignment vertical="center"/>
    </xf>
    <xf numFmtId="176" fontId="14" fillId="7" borderId="19" xfId="4" applyNumberFormat="1" applyFont="1" applyFill="1" applyBorder="1" applyAlignment="1" applyProtection="1">
      <alignment horizontal="right" vertical="center"/>
      <protection locked="0"/>
    </xf>
    <xf numFmtId="176" fontId="14" fillId="7" borderId="20" xfId="4" applyNumberFormat="1" applyFont="1" applyFill="1" applyBorder="1" applyAlignment="1" applyProtection="1">
      <alignment horizontal="right" vertical="center"/>
      <protection locked="0"/>
    </xf>
    <xf numFmtId="176" fontId="14" fillId="7" borderId="21" xfId="4" applyNumberFormat="1" applyFont="1" applyFill="1" applyBorder="1" applyAlignment="1" applyProtection="1">
      <alignment horizontal="right" vertical="center"/>
      <protection locked="0"/>
    </xf>
    <xf numFmtId="175" fontId="14" fillId="3" borderId="19" xfId="4" applyNumberFormat="1" applyFont="1" applyFill="1" applyBorder="1" applyAlignment="1">
      <alignment horizontal="left" vertical="center"/>
    </xf>
    <xf numFmtId="175" fontId="14" fillId="3" borderId="47" xfId="4" applyNumberFormat="1" applyFont="1" applyFill="1" applyBorder="1" applyAlignment="1">
      <alignment vertical="center"/>
    </xf>
    <xf numFmtId="176" fontId="16" fillId="7" borderId="15" xfId="12" applyNumberFormat="1" applyFont="1" applyFill="1" applyBorder="1" applyAlignment="1" applyProtection="1">
      <alignment vertical="center"/>
      <protection locked="0"/>
    </xf>
    <xf numFmtId="176" fontId="16" fillId="7" borderId="16" xfId="12" applyNumberFormat="1" applyFont="1" applyFill="1" applyBorder="1" applyAlignment="1" applyProtection="1">
      <alignment vertical="center"/>
      <protection locked="0"/>
    </xf>
    <xf numFmtId="176" fontId="16" fillId="7" borderId="17" xfId="12" applyNumberFormat="1" applyFont="1" applyFill="1" applyBorder="1" applyAlignment="1" applyProtection="1">
      <alignment vertical="center"/>
      <protection locked="0"/>
    </xf>
    <xf numFmtId="2" fontId="16" fillId="7" borderId="48" xfId="12" applyNumberFormat="1" applyFont="1" applyFill="1" applyBorder="1" applyAlignment="1" applyProtection="1">
      <alignment vertical="center"/>
      <protection locked="0"/>
    </xf>
    <xf numFmtId="176" fontId="16" fillId="7" borderId="10" xfId="12" applyNumberFormat="1" applyFont="1" applyFill="1" applyBorder="1" applyAlignment="1" applyProtection="1">
      <alignment vertical="center"/>
      <protection locked="0"/>
    </xf>
    <xf numFmtId="176" fontId="16" fillId="7" borderId="6" xfId="12" applyNumberFormat="1" applyFont="1" applyFill="1" applyBorder="1" applyAlignment="1" applyProtection="1">
      <alignment vertical="center"/>
      <protection locked="0"/>
    </xf>
    <xf numFmtId="176" fontId="16" fillId="7" borderId="7" xfId="12" applyNumberFormat="1" applyFont="1" applyFill="1" applyBorder="1" applyAlignment="1" applyProtection="1">
      <alignment vertical="center"/>
      <protection locked="0"/>
    </xf>
    <xf numFmtId="175" fontId="14" fillId="3" borderId="15" xfId="4" applyNumberFormat="1" applyFont="1" applyFill="1" applyBorder="1" applyAlignment="1">
      <alignment horizontal="left" vertical="center"/>
    </xf>
    <xf numFmtId="175" fontId="14" fillId="3" borderId="49" xfId="4" applyNumberFormat="1" applyFont="1" applyFill="1" applyBorder="1" applyAlignment="1">
      <alignment vertical="center"/>
    </xf>
    <xf numFmtId="0" fontId="19" fillId="3" borderId="20" xfId="5" applyFont="1" applyFill="1" applyBorder="1" applyAlignment="1">
      <alignment horizontal="center" vertical="center"/>
    </xf>
    <xf numFmtId="43" fontId="2" fillId="3" borderId="0" xfId="5" applyNumberFormat="1" applyFill="1" applyAlignment="1">
      <alignment vertical="center"/>
    </xf>
    <xf numFmtId="175" fontId="14" fillId="0" borderId="14" xfId="4" applyNumberFormat="1" applyFont="1" applyBorder="1" applyAlignment="1">
      <alignment vertical="center"/>
    </xf>
    <xf numFmtId="175" fontId="14" fillId="0" borderId="18" xfId="4" applyNumberFormat="1" applyFont="1" applyBorder="1" applyAlignment="1">
      <alignment vertical="center"/>
    </xf>
    <xf numFmtId="0" fontId="14" fillId="3" borderId="0" xfId="4" applyFont="1" applyFill="1" applyAlignment="1">
      <alignment horizontal="center" vertical="center"/>
    </xf>
    <xf numFmtId="0" fontId="15" fillId="3" borderId="0" xfId="4" applyFont="1" applyFill="1" applyAlignment="1">
      <alignment vertical="center"/>
    </xf>
    <xf numFmtId="0" fontId="13" fillId="20" borderId="12" xfId="4" applyFont="1" applyFill="1" applyBorder="1" applyAlignment="1">
      <alignment horizontal="center" vertical="center"/>
    </xf>
    <xf numFmtId="0" fontId="1" fillId="20" borderId="0" xfId="4" applyFill="1" applyAlignment="1">
      <alignment vertical="center"/>
    </xf>
    <xf numFmtId="0" fontId="19" fillId="0" borderId="12" xfId="4" applyFont="1" applyBorder="1" applyAlignment="1">
      <alignment horizontal="center" vertical="center"/>
    </xf>
    <xf numFmtId="175" fontId="14" fillId="7" borderId="11" xfId="4" applyNumberFormat="1" applyFont="1" applyFill="1" applyBorder="1" applyAlignment="1" applyProtection="1">
      <alignment vertical="center"/>
      <protection locked="0"/>
    </xf>
    <xf numFmtId="175" fontId="14" fillId="7" borderId="12" xfId="4" applyNumberFormat="1" applyFont="1" applyFill="1" applyBorder="1" applyAlignment="1" applyProtection="1">
      <alignment vertical="center"/>
      <protection locked="0"/>
    </xf>
    <xf numFmtId="175" fontId="14" fillId="7" borderId="50" xfId="4" applyNumberFormat="1" applyFont="1" applyFill="1" applyBorder="1" applyAlignment="1" applyProtection="1">
      <alignment vertical="center"/>
      <protection locked="0"/>
    </xf>
    <xf numFmtId="0" fontId="1" fillId="3" borderId="13" xfId="4" applyFill="1" applyBorder="1" applyAlignment="1">
      <alignment vertical="center"/>
    </xf>
    <xf numFmtId="0" fontId="19" fillId="0" borderId="25" xfId="4" applyFont="1" applyBorder="1" applyAlignment="1">
      <alignment horizontal="center" vertical="center"/>
    </xf>
    <xf numFmtId="0" fontId="13" fillId="0" borderId="25" xfId="4" applyFont="1" applyBorder="1" applyAlignment="1">
      <alignment horizontal="center" vertical="center"/>
    </xf>
    <xf numFmtId="0" fontId="13" fillId="0" borderId="26" xfId="4" applyFont="1" applyBorder="1" applyAlignment="1">
      <alignment horizontal="center" vertical="center"/>
    </xf>
    <xf numFmtId="175" fontId="14" fillId="7" borderId="24" xfId="4" applyNumberFormat="1" applyFont="1" applyFill="1" applyBorder="1" applyAlignment="1" applyProtection="1">
      <alignment vertical="center"/>
      <protection locked="0"/>
    </xf>
    <xf numFmtId="175" fontId="14" fillId="7" borderId="25" xfId="4" applyNumberFormat="1" applyFont="1" applyFill="1" applyBorder="1" applyAlignment="1" applyProtection="1">
      <alignment vertical="center"/>
      <protection locked="0"/>
    </xf>
    <xf numFmtId="175" fontId="14" fillId="7" borderId="41" xfId="4" applyNumberFormat="1" applyFont="1" applyFill="1" applyBorder="1" applyAlignment="1" applyProtection="1">
      <alignment vertical="center"/>
      <protection locked="0"/>
    </xf>
    <xf numFmtId="175" fontId="14" fillId="3" borderId="19" xfId="4" applyNumberFormat="1" applyFont="1" applyFill="1" applyBorder="1" applyAlignment="1">
      <alignment vertical="center"/>
    </xf>
    <xf numFmtId="0" fontId="1" fillId="3" borderId="21" xfId="4" applyFill="1" applyBorder="1" applyAlignment="1">
      <alignment vertical="center"/>
    </xf>
    <xf numFmtId="0" fontId="2" fillId="0" borderId="25" xfId="4" applyFont="1" applyBorder="1" applyAlignment="1">
      <alignment vertical="center"/>
    </xf>
    <xf numFmtId="175" fontId="14" fillId="3" borderId="21" xfId="4" applyNumberFormat="1" applyFont="1" applyFill="1" applyBorder="1" applyAlignment="1">
      <alignment horizontal="left" vertical="center"/>
    </xf>
    <xf numFmtId="0" fontId="14" fillId="3" borderId="21" xfId="4" applyFont="1" applyFill="1" applyBorder="1" applyAlignment="1">
      <alignment horizontal="left" vertical="center"/>
    </xf>
    <xf numFmtId="175" fontId="14" fillId="7" borderId="15" xfId="4" applyNumberFormat="1" applyFont="1" applyFill="1" applyBorder="1" applyAlignment="1" applyProtection="1">
      <alignment vertical="center"/>
      <protection locked="0"/>
    </xf>
    <xf numFmtId="175" fontId="14" fillId="7" borderId="16" xfId="4" applyNumberFormat="1" applyFont="1" applyFill="1" applyBorder="1" applyAlignment="1" applyProtection="1">
      <alignment vertical="center"/>
      <protection locked="0"/>
    </xf>
    <xf numFmtId="175" fontId="14" fillId="7" borderId="51" xfId="4" applyNumberFormat="1" applyFont="1" applyFill="1" applyBorder="1" applyAlignment="1" applyProtection="1">
      <alignment vertical="center"/>
      <protection locked="0"/>
    </xf>
    <xf numFmtId="175" fontId="14" fillId="6" borderId="17" xfId="4" applyNumberFormat="1" applyFont="1" applyFill="1" applyBorder="1" applyAlignment="1">
      <alignment vertical="center"/>
    </xf>
    <xf numFmtId="0" fontId="1" fillId="3" borderId="17" xfId="4" applyFill="1" applyBorder="1" applyAlignment="1">
      <alignment vertical="center"/>
    </xf>
    <xf numFmtId="0" fontId="36" fillId="0" borderId="0" xfId="0" applyFont="1" applyAlignment="1">
      <alignment vertical="top"/>
    </xf>
    <xf numFmtId="0" fontId="37" fillId="0" borderId="52" xfId="0" applyFont="1" applyBorder="1" applyAlignment="1">
      <alignment vertical="top"/>
    </xf>
    <xf numFmtId="0" fontId="0" fillId="0" borderId="0" xfId="0" applyAlignment="1">
      <alignment horizontal="left" wrapText="1"/>
    </xf>
    <xf numFmtId="0" fontId="0" fillId="21" borderId="52" xfId="0" applyFill="1" applyBorder="1" applyAlignment="1">
      <alignment wrapText="1"/>
    </xf>
    <xf numFmtId="0" fontId="35" fillId="21" borderId="52" xfId="0" applyFont="1" applyFill="1" applyBorder="1" applyAlignment="1">
      <alignment horizontal="left" vertical="top" wrapText="1"/>
    </xf>
    <xf numFmtId="0" fontId="38" fillId="0" borderId="0" xfId="0" applyFont="1"/>
    <xf numFmtId="180" fontId="0" fillId="0" borderId="0" xfId="0" applyNumberFormat="1"/>
    <xf numFmtId="179" fontId="0" fillId="0" borderId="0" xfId="0" applyNumberFormat="1" applyAlignment="1">
      <alignment horizontal="left"/>
    </xf>
    <xf numFmtId="0" fontId="28" fillId="0" borderId="0" xfId="0" applyFont="1"/>
    <xf numFmtId="165" fontId="24" fillId="0" borderId="0" xfId="11" applyNumberFormat="1" applyProtection="1">
      <alignment vertical="top"/>
    </xf>
    <xf numFmtId="0" fontId="39" fillId="0" borderId="0" xfId="0" applyFont="1" applyAlignment="1">
      <alignment vertical="top"/>
    </xf>
    <xf numFmtId="0" fontId="40" fillId="0" borderId="0" xfId="0" applyFont="1" applyAlignment="1">
      <alignment vertical="top"/>
    </xf>
    <xf numFmtId="1" fontId="6" fillId="0" borderId="0" xfId="10" applyNumberFormat="1" applyFont="1" applyFill="1" applyAlignment="1">
      <alignment horizontal="center"/>
    </xf>
    <xf numFmtId="165" fontId="2" fillId="0" borderId="0" xfId="10" applyFill="1" applyAlignment="1">
      <alignment vertical="center"/>
    </xf>
    <xf numFmtId="177" fontId="2" fillId="0" borderId="0" xfId="10" applyNumberFormat="1" applyFill="1">
      <alignment vertical="top"/>
    </xf>
    <xf numFmtId="165" fontId="2" fillId="0" borderId="0" xfId="10" applyFill="1">
      <alignment vertical="top"/>
    </xf>
    <xf numFmtId="165" fontId="2" fillId="0" borderId="0" xfId="10" applyFill="1" applyAlignment="1"/>
    <xf numFmtId="177" fontId="2" fillId="0" borderId="0" xfId="0" applyNumberFormat="1" applyFont="1" applyFill="1" applyAlignment="1">
      <alignment vertical="top"/>
    </xf>
    <xf numFmtId="178" fontId="2" fillId="0" borderId="0" xfId="9" applyFill="1">
      <alignment vertical="top"/>
    </xf>
    <xf numFmtId="166" fontId="8" fillId="0" borderId="0" xfId="10" applyNumberFormat="1" applyFont="1" applyFill="1">
      <alignment vertical="top"/>
    </xf>
    <xf numFmtId="178" fontId="8" fillId="0" borderId="0" xfId="9" applyFont="1" applyFill="1">
      <alignment vertical="top"/>
    </xf>
    <xf numFmtId="177" fontId="8" fillId="0" borderId="0" xfId="10" applyNumberFormat="1" applyFont="1" applyFill="1">
      <alignment vertical="top"/>
    </xf>
    <xf numFmtId="174" fontId="2" fillId="0" borderId="0" xfId="2" applyNumberFormat="1" applyFill="1">
      <alignment vertical="top"/>
    </xf>
    <xf numFmtId="167" fontId="2" fillId="0" borderId="0" xfId="0" applyNumberFormat="1" applyFont="1" applyFill="1" applyAlignment="1">
      <alignment horizontal="right"/>
    </xf>
    <xf numFmtId="0" fontId="2" fillId="0" borderId="0" xfId="0" applyFont="1" applyFill="1" applyAlignment="1">
      <alignment horizontal="right"/>
    </xf>
    <xf numFmtId="0" fontId="2" fillId="0" borderId="0" xfId="0" applyFont="1" applyFill="1" applyAlignment="1">
      <alignment vertical="top"/>
    </xf>
    <xf numFmtId="167" fontId="2" fillId="0" borderId="0" xfId="0" applyNumberFormat="1" applyFont="1" applyFill="1" applyAlignment="1">
      <alignment horizontal="right" vertical="center"/>
    </xf>
    <xf numFmtId="0" fontId="2" fillId="0" borderId="0" xfId="0" applyFont="1" applyFill="1" applyAlignment="1">
      <alignment horizontal="right" vertical="center"/>
    </xf>
    <xf numFmtId="172" fontId="2" fillId="0" borderId="0" xfId="0" applyNumberFormat="1" applyFont="1" applyFill="1" applyAlignment="1">
      <alignment vertical="top"/>
    </xf>
    <xf numFmtId="166" fontId="8" fillId="0" borderId="0" xfId="0" applyNumberFormat="1" applyFont="1" applyFill="1" applyAlignment="1">
      <alignment vertical="top"/>
    </xf>
    <xf numFmtId="177" fontId="8" fillId="0" borderId="0" xfId="0" applyNumberFormat="1" applyFont="1" applyFill="1" applyAlignment="1">
      <alignment vertical="top"/>
    </xf>
    <xf numFmtId="178" fontId="2" fillId="0" borderId="0" xfId="9" applyFont="1" applyFill="1">
      <alignment vertical="top"/>
    </xf>
    <xf numFmtId="4" fontId="8" fillId="0" borderId="0" xfId="0" applyNumberFormat="1" applyFont="1" applyFill="1" applyAlignment="1">
      <alignment vertical="top"/>
    </xf>
    <xf numFmtId="165" fontId="5" fillId="0" borderId="1" xfId="10" applyFont="1" applyFill="1" applyBorder="1" applyAlignment="1">
      <alignment horizontal="left" vertical="center"/>
    </xf>
    <xf numFmtId="165" fontId="5" fillId="0" borderId="2" xfId="10" applyFont="1" applyFill="1" applyBorder="1" applyAlignment="1">
      <alignment vertical="center"/>
    </xf>
    <xf numFmtId="165" fontId="2" fillId="0" borderId="2" xfId="10" applyFill="1" applyBorder="1" applyAlignment="1">
      <alignment horizontal="right"/>
    </xf>
    <xf numFmtId="165" fontId="2" fillId="0" borderId="1" xfId="10" applyFill="1" applyBorder="1" applyAlignment="1">
      <alignment horizontal="right" vertical="center"/>
    </xf>
    <xf numFmtId="166" fontId="2" fillId="0" borderId="0" xfId="10" applyNumberFormat="1" applyFill="1">
      <alignment vertical="top"/>
    </xf>
    <xf numFmtId="1" fontId="6" fillId="0" borderId="1" xfId="10" applyNumberFormat="1" applyFont="1" applyFill="1" applyBorder="1" applyAlignment="1">
      <alignment horizontal="center"/>
    </xf>
    <xf numFmtId="168" fontId="8" fillId="0" borderId="0" xfId="10" applyNumberFormat="1" applyFont="1" applyFill="1">
      <alignment vertical="top"/>
    </xf>
    <xf numFmtId="166" fontId="3" fillId="0" borderId="0" xfId="10" applyNumberFormat="1" applyFont="1" applyFill="1">
      <alignment vertical="top"/>
    </xf>
    <xf numFmtId="2" fontId="2" fillId="0" borderId="0" xfId="0" applyNumberFormat="1" applyFont="1" applyFill="1" applyAlignment="1">
      <alignment horizontal="right"/>
    </xf>
    <xf numFmtId="166" fontId="2" fillId="0" borderId="0" xfId="0" applyNumberFormat="1" applyFont="1" applyFill="1" applyAlignment="1">
      <alignment vertical="top"/>
    </xf>
    <xf numFmtId="167" fontId="2" fillId="22" borderId="3" xfId="0" applyNumberFormat="1" applyFont="1" applyFill="1" applyBorder="1" applyAlignment="1" applyProtection="1">
      <alignment vertical="top"/>
      <protection locked="0"/>
    </xf>
    <xf numFmtId="167" fontId="2" fillId="22" borderId="3" xfId="0" applyNumberFormat="1" applyFont="1" applyFill="1" applyBorder="1" applyAlignment="1" applyProtection="1">
      <alignment horizontal="right"/>
      <protection locked="0"/>
    </xf>
    <xf numFmtId="170" fontId="2" fillId="22" borderId="3" xfId="0" applyNumberFormat="1" applyFont="1" applyFill="1" applyBorder="1" applyAlignment="1" applyProtection="1">
      <alignment horizontal="right"/>
      <protection locked="0"/>
    </xf>
    <xf numFmtId="177" fontId="2" fillId="22" borderId="3" xfId="0" applyNumberFormat="1" applyFont="1" applyFill="1" applyBorder="1" applyAlignment="1" applyProtection="1">
      <alignment vertical="top"/>
      <protection locked="0"/>
    </xf>
    <xf numFmtId="171" fontId="2" fillId="22" borderId="3" xfId="0" applyNumberFormat="1" applyFont="1" applyFill="1" applyBorder="1" applyAlignment="1" applyProtection="1">
      <alignment horizontal="right"/>
      <protection locked="0"/>
    </xf>
    <xf numFmtId="169" fontId="2" fillId="22" borderId="3" xfId="0" applyNumberFormat="1" applyFont="1" applyFill="1" applyBorder="1" applyAlignment="1" applyProtection="1">
      <alignment horizontal="right"/>
      <protection locked="0"/>
    </xf>
    <xf numFmtId="172" fontId="2" fillId="22" borderId="3" xfId="0" applyNumberFormat="1" applyFont="1" applyFill="1" applyBorder="1" applyAlignment="1" applyProtection="1">
      <alignment horizontal="right"/>
      <protection locked="0"/>
    </xf>
    <xf numFmtId="173" fontId="2" fillId="22" borderId="3" xfId="0" applyNumberFormat="1" applyFont="1" applyFill="1" applyBorder="1" applyAlignment="1">
      <alignment horizontal="right"/>
    </xf>
    <xf numFmtId="177" fontId="2" fillId="22" borderId="0" xfId="0" applyNumberFormat="1" applyFont="1" applyFill="1" applyAlignment="1">
      <alignment vertical="top"/>
    </xf>
    <xf numFmtId="167" fontId="2" fillId="23" borderId="3" xfId="0" applyNumberFormat="1" applyFont="1" applyFill="1" applyBorder="1" applyAlignment="1" applyProtection="1">
      <alignment vertical="top"/>
      <protection locked="0"/>
    </xf>
    <xf numFmtId="167" fontId="2" fillId="23" borderId="3" xfId="0" applyNumberFormat="1" applyFont="1" applyFill="1" applyBorder="1" applyAlignment="1" applyProtection="1">
      <alignment horizontal="right"/>
      <protection locked="0"/>
    </xf>
    <xf numFmtId="170" fontId="2" fillId="23" borderId="3" xfId="0" applyNumberFormat="1" applyFont="1" applyFill="1" applyBorder="1" applyAlignment="1" applyProtection="1">
      <alignment horizontal="right"/>
      <protection locked="0"/>
    </xf>
    <xf numFmtId="177" fontId="2" fillId="23" borderId="3" xfId="0" applyNumberFormat="1" applyFont="1" applyFill="1" applyBorder="1" applyAlignment="1" applyProtection="1">
      <alignment vertical="top"/>
      <protection locked="0"/>
    </xf>
    <xf numFmtId="171" fontId="2" fillId="23" borderId="3" xfId="0" applyNumberFormat="1" applyFont="1" applyFill="1" applyBorder="1" applyAlignment="1" applyProtection="1">
      <alignment horizontal="right"/>
      <protection locked="0"/>
    </xf>
    <xf numFmtId="2" fontId="2" fillId="23" borderId="3" xfId="0" applyNumberFormat="1" applyFont="1" applyFill="1" applyBorder="1" applyAlignment="1" applyProtection="1">
      <alignment vertical="top"/>
      <protection locked="0"/>
    </xf>
    <xf numFmtId="169" fontId="2" fillId="23" borderId="3" xfId="0" applyNumberFormat="1" applyFont="1" applyFill="1" applyBorder="1" applyAlignment="1">
      <alignment horizontal="right"/>
    </xf>
    <xf numFmtId="169" fontId="2" fillId="23" borderId="3" xfId="0" applyNumberFormat="1" applyFont="1" applyFill="1" applyBorder="1" applyAlignment="1">
      <alignment vertical="center"/>
    </xf>
    <xf numFmtId="173" fontId="2" fillId="23" borderId="3" xfId="0" applyNumberFormat="1" applyFont="1" applyFill="1" applyBorder="1" applyAlignment="1" applyProtection="1">
      <alignment vertical="top"/>
      <protection locked="0"/>
    </xf>
    <xf numFmtId="177" fontId="2" fillId="23" borderId="3" xfId="0" applyNumberFormat="1" applyFont="1" applyFill="1" applyBorder="1" applyAlignment="1">
      <alignment vertical="top"/>
    </xf>
    <xf numFmtId="171" fontId="2" fillId="23" borderId="3" xfId="0" applyNumberFormat="1" applyFont="1" applyFill="1" applyBorder="1" applyAlignment="1" applyProtection="1">
      <alignment vertical="top"/>
      <protection locked="0"/>
    </xf>
    <xf numFmtId="172" fontId="2" fillId="23" borderId="3" xfId="0" applyNumberFormat="1" applyFont="1" applyFill="1" applyBorder="1" applyAlignment="1" applyProtection="1">
      <alignment horizontal="right"/>
      <protection locked="0"/>
    </xf>
    <xf numFmtId="178" fontId="2" fillId="23" borderId="3" xfId="9" applyFont="1" applyFill="1" applyBorder="1">
      <alignment vertical="top"/>
    </xf>
    <xf numFmtId="172" fontId="2" fillId="23" borderId="3" xfId="0" applyNumberFormat="1" applyFont="1" applyFill="1" applyBorder="1" applyAlignment="1">
      <alignment vertical="center"/>
    </xf>
    <xf numFmtId="172" fontId="2" fillId="23" borderId="3" xfId="0" applyNumberFormat="1" applyFont="1" applyFill="1" applyBorder="1" applyAlignment="1">
      <alignment vertical="top"/>
    </xf>
    <xf numFmtId="0" fontId="42" fillId="0" borderId="0" xfId="0" applyFont="1" applyAlignment="1">
      <alignment vertical="top"/>
    </xf>
    <xf numFmtId="165" fontId="41" fillId="0" borderId="0" xfId="11" applyNumberFormat="1" applyFont="1" applyFill="1" applyProtection="1">
      <alignment vertical="top"/>
    </xf>
    <xf numFmtId="0" fontId="0" fillId="0" borderId="0" xfId="0" applyFill="1"/>
    <xf numFmtId="177" fontId="2" fillId="22" borderId="3" xfId="0" applyNumberFormat="1" applyFont="1" applyFill="1" applyBorder="1" applyAlignment="1">
      <alignment vertical="top"/>
    </xf>
    <xf numFmtId="9" fontId="2" fillId="23" borderId="3" xfId="1" applyFont="1" applyFill="1" applyBorder="1" applyAlignment="1" applyProtection="1">
      <alignment horizontal="right"/>
      <protection locked="0"/>
    </xf>
    <xf numFmtId="177" fontId="7" fillId="0" borderId="0" xfId="10" applyNumberFormat="1" applyFont="1" applyFill="1">
      <alignment vertical="top"/>
    </xf>
    <xf numFmtId="14" fontId="0" fillId="0" borderId="0" xfId="0" applyNumberFormat="1" applyFont="1" applyAlignment="1">
      <alignment horizontal="left"/>
    </xf>
    <xf numFmtId="0" fontId="0" fillId="0" borderId="0" xfId="0" applyFont="1"/>
    <xf numFmtId="165" fontId="43" fillId="0" borderId="0" xfId="11" applyNumberFormat="1" applyFont="1" applyProtection="1">
      <alignment vertical="top"/>
    </xf>
    <xf numFmtId="165" fontId="44" fillId="0" borderId="0" xfId="11" applyNumberFormat="1" applyFont="1" applyProtection="1">
      <alignment vertical="top"/>
    </xf>
    <xf numFmtId="181" fontId="14" fillId="7" borderId="11" xfId="6" quotePrefix="1" applyNumberFormat="1" applyFont="1" applyFill="1" applyBorder="1" applyAlignment="1">
      <alignment vertical="center"/>
    </xf>
    <xf numFmtId="0" fontId="0" fillId="21" borderId="53" xfId="0" applyFill="1" applyBorder="1" applyAlignment="1">
      <alignment horizontal="left" vertical="top" wrapText="1"/>
    </xf>
    <xf numFmtId="0" fontId="0" fillId="21" borderId="54" xfId="0" applyFill="1" applyBorder="1" applyAlignment="1">
      <alignment horizontal="left" vertical="top" wrapText="1"/>
    </xf>
    <xf numFmtId="0" fontId="0" fillId="21" borderId="55" xfId="0" applyFill="1" applyBorder="1" applyAlignment="1">
      <alignment horizontal="left" vertical="top" wrapText="1"/>
    </xf>
    <xf numFmtId="0" fontId="12" fillId="4" borderId="4" xfId="4" applyFont="1" applyFill="1" applyBorder="1" applyAlignment="1">
      <alignment horizontal="left" vertical="center"/>
    </xf>
    <xf numFmtId="0" fontId="12" fillId="4" borderId="8" xfId="4" applyFont="1" applyFill="1" applyBorder="1" applyAlignment="1">
      <alignment horizontal="left" vertical="center"/>
    </xf>
    <xf numFmtId="0" fontId="12" fillId="4" borderId="9" xfId="4" applyFont="1" applyFill="1" applyBorder="1" applyAlignment="1">
      <alignment horizontal="left" vertical="center"/>
    </xf>
    <xf numFmtId="0" fontId="13" fillId="4" borderId="4" xfId="4" applyFont="1" applyFill="1" applyBorder="1" applyAlignment="1">
      <alignment horizontal="center" vertical="center"/>
    </xf>
    <xf numFmtId="0" fontId="13" fillId="4" borderId="8" xfId="4" applyFont="1" applyFill="1" applyBorder="1" applyAlignment="1">
      <alignment horizontal="center" vertical="center"/>
    </xf>
    <xf numFmtId="0" fontId="13" fillId="4" borderId="9" xfId="4" applyFont="1" applyFill="1" applyBorder="1" applyAlignment="1">
      <alignment horizontal="center" vertical="center"/>
    </xf>
    <xf numFmtId="0" fontId="18" fillId="4" borderId="45" xfId="4" applyFont="1" applyFill="1" applyBorder="1" applyAlignment="1">
      <alignment horizontal="left" vertical="center"/>
    </xf>
    <xf numFmtId="0" fontId="18" fillId="4" borderId="44" xfId="4" applyFont="1" applyFill="1" applyBorder="1" applyAlignment="1">
      <alignment horizontal="left" vertical="center"/>
    </xf>
    <xf numFmtId="0" fontId="18" fillId="4" borderId="43" xfId="4" applyFont="1" applyFill="1" applyBorder="1" applyAlignment="1">
      <alignment horizontal="left" vertical="center"/>
    </xf>
    <xf numFmtId="0" fontId="13" fillId="4" borderId="45" xfId="4" applyFont="1" applyFill="1" applyBorder="1" applyAlignment="1">
      <alignment horizontal="center" vertical="center"/>
    </xf>
    <xf numFmtId="0" fontId="13" fillId="4" borderId="44" xfId="4" applyFont="1" applyFill="1" applyBorder="1" applyAlignment="1">
      <alignment horizontal="center" vertical="center"/>
    </xf>
    <xf numFmtId="0" fontId="13" fillId="4" borderId="43" xfId="4" applyFont="1" applyFill="1" applyBorder="1" applyAlignment="1">
      <alignment horizontal="center" vertical="center"/>
    </xf>
    <xf numFmtId="0" fontId="12" fillId="4" borderId="4" xfId="6" applyFont="1" applyFill="1" applyBorder="1" applyAlignment="1">
      <alignment horizontal="left" vertical="center"/>
    </xf>
    <xf numFmtId="0" fontId="12" fillId="4" borderId="5" xfId="6" applyFont="1" applyFill="1" applyBorder="1" applyAlignment="1">
      <alignment horizontal="left" vertical="center"/>
    </xf>
  </cellXfs>
  <cellStyles count="13">
    <cellStyle name="Factor" xfId="3"/>
    <cellStyle name="Hyperlink" xfId="11" builtinId="8"/>
    <cellStyle name="Normal" xfId="0" builtinId="0"/>
    <cellStyle name="Normal 2" xfId="5"/>
    <cellStyle name="Normal 2 2" xfId="7"/>
    <cellStyle name="Normal 2 3" xfId="12"/>
    <cellStyle name="Normal 3" xfId="4"/>
    <cellStyle name="Normal 3 2" xfId="6"/>
    <cellStyle name="Normal 4" xfId="8"/>
    <cellStyle name="Normal 5" xfId="10"/>
    <cellStyle name="Percent" xfId="1" builtinId="5"/>
    <cellStyle name="Percent 2" xfId="9"/>
    <cellStyle name="Year" xfId="2"/>
  </cellStyles>
  <dxfs count="0"/>
  <tableStyles count="0" defaultTableStyle="TableStyleMedium2" defaultPivotStyle="PivotStyleLight16"/>
  <colors>
    <mruColors>
      <color rgb="FFD9E9FF"/>
      <color rgb="FFEDFFB9"/>
      <color rgb="FFCCFFFF"/>
      <color rgb="FF0000FF"/>
      <color rgb="FFBFD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373380</xdr:colOff>
      <xdr:row>5</xdr:row>
      <xdr:rowOff>15240</xdr:rowOff>
    </xdr:from>
    <xdr:to>
      <xdr:col>4</xdr:col>
      <xdr:colOff>502920</xdr:colOff>
      <xdr:row>6</xdr:row>
      <xdr:rowOff>137160</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695113" y="1039707"/>
          <a:ext cx="2110740" cy="299720"/>
          <a:chOff x="1043940" y="693420"/>
          <a:chExt cx="2141220" cy="297180"/>
        </a:xfrm>
      </xdr:grpSpPr>
      <xdr:sp macro="" textlink="">
        <xdr:nvSpPr>
          <xdr:cNvPr id="3" name="Rectangle 2">
            <a:extLst>
              <a:ext uri="{FF2B5EF4-FFF2-40B4-BE49-F238E27FC236}">
                <a16:creationId xmlns:a16="http://schemas.microsoft.com/office/drawing/2014/main" id="{00000000-0008-0000-0300-000003000000}"/>
              </a:ext>
            </a:extLst>
          </xdr:cNvPr>
          <xdr:cNvSpPr/>
        </xdr:nvSpPr>
        <xdr:spPr>
          <a:xfrm>
            <a:off x="1043940" y="69342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051560" y="708660"/>
            <a:ext cx="21336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solidFill>
                  <a:schemeClr val="bg1"/>
                </a:solidFill>
              </a:rPr>
              <a:t>Business Plan Tables*</a:t>
            </a:r>
          </a:p>
        </xdr:txBody>
      </xdr:sp>
    </xdr:grpSp>
    <xdr:clientData/>
  </xdr:twoCellAnchor>
  <xdr:twoCellAnchor>
    <xdr:from>
      <xdr:col>6</xdr:col>
      <xdr:colOff>209550</xdr:colOff>
      <xdr:row>5</xdr:row>
      <xdr:rowOff>0</xdr:rowOff>
    </xdr:from>
    <xdr:to>
      <xdr:col>9</xdr:col>
      <xdr:colOff>339090</xdr:colOff>
      <xdr:row>6</xdr:row>
      <xdr:rowOff>121920</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4232910" y="52578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t>Mapping</a:t>
          </a:r>
          <a:r>
            <a:rPr lang="en-GB" sz="1000" baseline="0"/>
            <a:t> Tool (</a:t>
          </a:r>
          <a:r>
            <a:rPr lang="en-GB" sz="1000"/>
            <a:t>F_Inputs Mapping)</a:t>
          </a:r>
        </a:p>
      </xdr:txBody>
    </xdr:sp>
    <xdr:clientData/>
  </xdr:twoCellAnchor>
  <xdr:twoCellAnchor>
    <xdr:from>
      <xdr:col>11</xdr:col>
      <xdr:colOff>45720</xdr:colOff>
      <xdr:row>5</xdr:row>
      <xdr:rowOff>0</xdr:rowOff>
    </xdr:from>
    <xdr:to>
      <xdr:col>14</xdr:col>
      <xdr:colOff>175260</xdr:colOff>
      <xdr:row>6</xdr:row>
      <xdr:rowOff>121920</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7421880" y="52578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t>Financial Model (F_Inputs)*</a:t>
          </a:r>
        </a:p>
      </xdr:txBody>
    </xdr:sp>
    <xdr:clientData/>
  </xdr:twoCellAnchor>
  <xdr:twoCellAnchor>
    <xdr:from>
      <xdr:col>11</xdr:col>
      <xdr:colOff>45720</xdr:colOff>
      <xdr:row>9</xdr:row>
      <xdr:rowOff>167640</xdr:rowOff>
    </xdr:from>
    <xdr:to>
      <xdr:col>14</xdr:col>
      <xdr:colOff>175260</xdr:colOff>
      <xdr:row>11</xdr:row>
      <xdr:rowOff>114300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7421880" y="139446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t>Financial Model (various outputs)*</a:t>
          </a:r>
        </a:p>
      </xdr:txBody>
    </xdr:sp>
    <xdr:clientData/>
  </xdr:twoCellAnchor>
  <xdr:twoCellAnchor>
    <xdr:from>
      <xdr:col>6</xdr:col>
      <xdr:colOff>209550</xdr:colOff>
      <xdr:row>9</xdr:row>
      <xdr:rowOff>167640</xdr:rowOff>
    </xdr:from>
    <xdr:to>
      <xdr:col>9</xdr:col>
      <xdr:colOff>339090</xdr:colOff>
      <xdr:row>11</xdr:row>
      <xdr:rowOff>114300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4232910" y="139446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000">
              <a:solidFill>
                <a:schemeClr val="lt1"/>
              </a:solidFill>
              <a:effectLst/>
              <a:latin typeface="+mn-lt"/>
              <a:ea typeface="+mn-ea"/>
              <a:cs typeface="+mn-cs"/>
            </a:rPr>
            <a:t>Mapping</a:t>
          </a:r>
          <a:r>
            <a:rPr lang="en-GB" sz="1000" baseline="0">
              <a:solidFill>
                <a:schemeClr val="lt1"/>
              </a:solidFill>
              <a:effectLst/>
              <a:latin typeface="+mn-lt"/>
              <a:ea typeface="+mn-ea"/>
              <a:cs typeface="+mn-cs"/>
            </a:rPr>
            <a:t> Tool (</a:t>
          </a:r>
          <a:r>
            <a:rPr lang="en-GB" sz="1000">
              <a:solidFill>
                <a:schemeClr val="lt1"/>
              </a:solidFill>
              <a:effectLst/>
              <a:latin typeface="+mn-lt"/>
              <a:ea typeface="+mn-ea"/>
              <a:cs typeface="+mn-cs"/>
            </a:rPr>
            <a:t>BPT Extracts)</a:t>
          </a:r>
          <a:endParaRPr lang="en-GB" sz="1000">
            <a:effectLst/>
          </a:endParaRPr>
        </a:p>
      </xdr:txBody>
    </xdr:sp>
    <xdr:clientData/>
  </xdr:twoCellAnchor>
  <xdr:twoCellAnchor>
    <xdr:from>
      <xdr:col>1</xdr:col>
      <xdr:colOff>373380</xdr:colOff>
      <xdr:row>9</xdr:row>
      <xdr:rowOff>167640</xdr:rowOff>
    </xdr:from>
    <xdr:to>
      <xdr:col>4</xdr:col>
      <xdr:colOff>502920</xdr:colOff>
      <xdr:row>11</xdr:row>
      <xdr:rowOff>114300</xdr:rowOff>
    </xdr:to>
    <xdr:grpSp>
      <xdr:nvGrpSpPr>
        <xdr:cNvPr id="9" name="Group 8">
          <a:extLst>
            <a:ext uri="{FF2B5EF4-FFF2-40B4-BE49-F238E27FC236}">
              <a16:creationId xmlns:a16="http://schemas.microsoft.com/office/drawing/2014/main" id="{00000000-0008-0000-0300-000009000000}"/>
            </a:ext>
          </a:extLst>
        </xdr:cNvPr>
        <xdr:cNvGrpSpPr/>
      </xdr:nvGrpSpPr>
      <xdr:grpSpPr>
        <a:xfrm>
          <a:off x="695113" y="1903307"/>
          <a:ext cx="2110740" cy="302260"/>
          <a:chOff x="1036320" y="2819400"/>
          <a:chExt cx="2141220" cy="297180"/>
        </a:xfrm>
      </xdr:grpSpPr>
      <xdr:sp macro="" textlink="">
        <xdr:nvSpPr>
          <xdr:cNvPr id="10" name="Rectangle 9">
            <a:extLst>
              <a:ext uri="{FF2B5EF4-FFF2-40B4-BE49-F238E27FC236}">
                <a16:creationId xmlns:a16="http://schemas.microsoft.com/office/drawing/2014/main" id="{00000000-0008-0000-0300-00000A000000}"/>
              </a:ext>
            </a:extLst>
          </xdr:cNvPr>
          <xdr:cNvSpPr/>
        </xdr:nvSpPr>
        <xdr:spPr>
          <a:xfrm>
            <a:off x="1036320" y="2819400"/>
            <a:ext cx="2141220" cy="297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1036320" y="2819400"/>
            <a:ext cx="21336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solidFill>
                  <a:schemeClr val="bg1"/>
                </a:solidFill>
              </a:rPr>
              <a:t>Business Plan Tables*</a:t>
            </a:r>
          </a:p>
        </xdr:txBody>
      </xdr:sp>
    </xdr:grpSp>
    <xdr:clientData/>
  </xdr:twoCellAnchor>
  <xdr:twoCellAnchor>
    <xdr:from>
      <xdr:col>4</xdr:col>
      <xdr:colOff>607695</xdr:colOff>
      <xdr:row>5</xdr:row>
      <xdr:rowOff>99060</xdr:rowOff>
    </xdr:from>
    <xdr:to>
      <xdr:col>6</xdr:col>
      <xdr:colOff>104775</xdr:colOff>
      <xdr:row>6</xdr:row>
      <xdr:rowOff>53340</xdr:rowOff>
    </xdr:to>
    <xdr:sp macro="" textlink="">
      <xdr:nvSpPr>
        <xdr:cNvPr id="12" name="Right Arrow 11">
          <a:extLst>
            <a:ext uri="{FF2B5EF4-FFF2-40B4-BE49-F238E27FC236}">
              <a16:creationId xmlns:a16="http://schemas.microsoft.com/office/drawing/2014/main" id="{00000000-0008-0000-0300-00000C000000}"/>
            </a:ext>
          </a:extLst>
        </xdr:cNvPr>
        <xdr:cNvSpPr/>
      </xdr:nvSpPr>
      <xdr:spPr>
        <a:xfrm>
          <a:off x="3289935" y="624840"/>
          <a:ext cx="838200"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443865</xdr:colOff>
      <xdr:row>5</xdr:row>
      <xdr:rowOff>91440</xdr:rowOff>
    </xdr:from>
    <xdr:to>
      <xdr:col>10</xdr:col>
      <xdr:colOff>611505</xdr:colOff>
      <xdr:row>6</xdr:row>
      <xdr:rowOff>45720</xdr:rowOff>
    </xdr:to>
    <xdr:sp macro="" textlink="">
      <xdr:nvSpPr>
        <xdr:cNvPr id="13" name="Right Arrow 12">
          <a:extLst>
            <a:ext uri="{FF2B5EF4-FFF2-40B4-BE49-F238E27FC236}">
              <a16:creationId xmlns:a16="http://schemas.microsoft.com/office/drawing/2014/main" id="{00000000-0008-0000-0300-00000D000000}"/>
            </a:ext>
          </a:extLst>
        </xdr:cNvPr>
        <xdr:cNvSpPr/>
      </xdr:nvSpPr>
      <xdr:spPr>
        <a:xfrm>
          <a:off x="6478905" y="617220"/>
          <a:ext cx="838200"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443865</xdr:colOff>
      <xdr:row>10</xdr:row>
      <xdr:rowOff>83820</xdr:rowOff>
    </xdr:from>
    <xdr:to>
      <xdr:col>10</xdr:col>
      <xdr:colOff>611505</xdr:colOff>
      <xdr:row>11</xdr:row>
      <xdr:rowOff>38100</xdr:rowOff>
    </xdr:to>
    <xdr:sp macro="" textlink="">
      <xdr:nvSpPr>
        <xdr:cNvPr id="14" name="Right Arrow 13">
          <a:extLst>
            <a:ext uri="{FF2B5EF4-FFF2-40B4-BE49-F238E27FC236}">
              <a16:creationId xmlns:a16="http://schemas.microsoft.com/office/drawing/2014/main" id="{00000000-0008-0000-0300-00000E000000}"/>
            </a:ext>
          </a:extLst>
        </xdr:cNvPr>
        <xdr:cNvSpPr/>
      </xdr:nvSpPr>
      <xdr:spPr>
        <a:xfrm rot="10800000">
          <a:off x="6478905" y="1485900"/>
          <a:ext cx="838200"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607695</xdr:colOff>
      <xdr:row>10</xdr:row>
      <xdr:rowOff>68580</xdr:rowOff>
    </xdr:from>
    <xdr:to>
      <xdr:col>6</xdr:col>
      <xdr:colOff>104775</xdr:colOff>
      <xdr:row>11</xdr:row>
      <xdr:rowOff>22860</xdr:rowOff>
    </xdr:to>
    <xdr:sp macro="" textlink="">
      <xdr:nvSpPr>
        <xdr:cNvPr id="15" name="Right Arrow 14">
          <a:extLst>
            <a:ext uri="{FF2B5EF4-FFF2-40B4-BE49-F238E27FC236}">
              <a16:creationId xmlns:a16="http://schemas.microsoft.com/office/drawing/2014/main" id="{00000000-0008-0000-0300-00000F000000}"/>
            </a:ext>
          </a:extLst>
        </xdr:cNvPr>
        <xdr:cNvSpPr/>
      </xdr:nvSpPr>
      <xdr:spPr>
        <a:xfrm rot="10800000">
          <a:off x="3289935" y="1470660"/>
          <a:ext cx="838200" cy="129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356234</xdr:colOff>
      <xdr:row>7</xdr:row>
      <xdr:rowOff>3810</xdr:rowOff>
    </xdr:from>
    <xdr:to>
      <xdr:col>12</xdr:col>
      <xdr:colOff>495299</xdr:colOff>
      <xdr:row>9</xdr:row>
      <xdr:rowOff>129540</xdr:rowOff>
    </xdr:to>
    <xdr:sp macro="" textlink="">
      <xdr:nvSpPr>
        <xdr:cNvPr id="16" name="Right Arrow 15">
          <a:extLst>
            <a:ext uri="{FF2B5EF4-FFF2-40B4-BE49-F238E27FC236}">
              <a16:creationId xmlns:a16="http://schemas.microsoft.com/office/drawing/2014/main" id="{00000000-0008-0000-0300-000010000000}"/>
            </a:ext>
          </a:extLst>
        </xdr:cNvPr>
        <xdr:cNvSpPr/>
      </xdr:nvSpPr>
      <xdr:spPr>
        <a:xfrm rot="5400000">
          <a:off x="8234362" y="1048702"/>
          <a:ext cx="476250" cy="139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137160</xdr:colOff>
      <xdr:row>44</xdr:row>
      <xdr:rowOff>40208</xdr:rowOff>
    </xdr:from>
    <xdr:to>
      <xdr:col>10</xdr:col>
      <xdr:colOff>236220</xdr:colOff>
      <xdr:row>59</xdr:row>
      <xdr:rowOff>45719</xdr:rowOff>
    </xdr:to>
    <xdr:pic>
      <xdr:nvPicPr>
        <xdr:cNvPr id="18" name="Picture 17">
          <a:extLst>
            <a:ext uri="{FF2B5EF4-FFF2-40B4-BE49-F238E27FC236}">
              <a16:creationId xmlns:a16="http://schemas.microsoft.com/office/drawing/2014/main" id="{00000000-0008-0000-0300-000012000000}"/>
            </a:ext>
          </a:extLst>
        </xdr:cNvPr>
        <xdr:cNvPicPr>
          <a:picLocks noChangeAspect="1"/>
        </xdr:cNvPicPr>
      </xdr:nvPicPr>
      <xdr:blipFill rotWithShape="1">
        <a:blip xmlns:r="http://schemas.openxmlformats.org/officeDocument/2006/relationships" r:embed="rId1"/>
        <a:srcRect l="16003" t="30070" r="44242" b="39260"/>
        <a:stretch/>
      </xdr:blipFill>
      <xdr:spPr>
        <a:xfrm>
          <a:off x="1135380" y="7363028"/>
          <a:ext cx="5463540" cy="2634411"/>
        </a:xfrm>
        <a:prstGeom prst="rect">
          <a:avLst/>
        </a:prstGeom>
      </xdr:spPr>
    </xdr:pic>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y.Duff@ofwat.gov.uk" TargetMode="External"/><Relationship Id="rId1" Type="http://schemas.openxmlformats.org/officeDocument/2006/relationships/hyperlink" Target="mailto:Robert.Thorp@ofwat.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support.office.com/en-us/article/open-or-change-source-workbooks-of-external-references-links-ae3e687c-97ae-4d9b-b684-8756a530125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36"/>
  <sheetViews>
    <sheetView showGridLines="0" zoomScale="90" zoomScaleNormal="90" workbookViewId="0">
      <selection activeCell="F21" sqref="F21"/>
    </sheetView>
  </sheetViews>
  <sheetFormatPr defaultColWidth="0" defaultRowHeight="13.8" x14ac:dyDescent="0.25"/>
  <cols>
    <col min="1" max="1" width="5.8984375" customWidth="1"/>
    <col min="2" max="2" width="23.59765625" bestFit="1" customWidth="1"/>
    <col min="3" max="3" width="28.8984375" customWidth="1"/>
    <col min="4" max="4" width="53.69921875" customWidth="1"/>
    <col min="5" max="5" width="71" customWidth="1"/>
    <col min="6" max="8" width="4.8984375" customWidth="1"/>
    <col min="9" max="9" width="8.59765625" customWidth="1"/>
    <col min="10" max="16383" width="8.69921875" hidden="1"/>
    <col min="16384" max="16384" width="9.765625E-2" hidden="1" customWidth="1"/>
  </cols>
  <sheetData>
    <row r="1" spans="1:9" ht="30" x14ac:dyDescent="0.5">
      <c r="A1" s="127" t="str">
        <f ca="1" xml:space="preserve"> RIGHT(CELL("filename", $A$1), LEN(CELL("filename", $A$1)) - SEARCH("]", CELL("filename", $A$1)))</f>
        <v>Front sheet</v>
      </c>
      <c r="B1" s="128"/>
      <c r="C1" s="128"/>
      <c r="D1" s="128"/>
      <c r="E1" s="128"/>
      <c r="F1" s="128"/>
      <c r="G1" s="128"/>
      <c r="H1" s="128"/>
      <c r="I1" s="128"/>
    </row>
    <row r="2" spans="1:9" x14ac:dyDescent="0.25">
      <c r="A2" s="129"/>
      <c r="B2" s="129"/>
      <c r="C2" s="129"/>
      <c r="D2" s="129"/>
      <c r="E2" s="129"/>
      <c r="F2" s="129"/>
      <c r="G2" s="129"/>
      <c r="H2" s="129"/>
      <c r="I2" s="129"/>
    </row>
    <row r="3" spans="1:9" x14ac:dyDescent="0.25">
      <c r="B3" t="s">
        <v>0</v>
      </c>
      <c r="C3" s="267" t="str">
        <f ca="1">MID(CELL("filename"),SEARCH("[",CELL("filename"))+1, SEARCH("]",CELL("filename"))-SEARCH("[",CELL("filename"))-1)</f>
        <v>PR19-18z Actual 13.08.19 - Scenario 1.xlsb</v>
      </c>
    </row>
    <row r="4" spans="1:9" x14ac:dyDescent="0.25">
      <c r="B4" t="s">
        <v>1</v>
      </c>
      <c r="C4" s="268">
        <v>8.1</v>
      </c>
    </row>
    <row r="5" spans="1:9" x14ac:dyDescent="0.25">
      <c r="B5" t="s">
        <v>2</v>
      </c>
      <c r="C5" t="str">
        <f ca="1">SUBSTITUTE(LEFT(CELL("filename"),FIND("]",CELL("filename"))-1),"[","")</f>
        <v>https://affinitywaterltd.sharepoint.com/teams/P_pr19/PR19 Representations/Data Tables and Models/Financial Model/Final files to submit - No links/PR19-18z Actual 13.08.19 - Scenario 1.xlsb</v>
      </c>
    </row>
    <row r="6" spans="1:9" x14ac:dyDescent="0.25">
      <c r="B6" t="s">
        <v>3</v>
      </c>
      <c r="C6" s="269">
        <v>43536</v>
      </c>
    </row>
    <row r="7" spans="1:9" x14ac:dyDescent="0.25">
      <c r="C7" s="335"/>
    </row>
    <row r="8" spans="1:9" x14ac:dyDescent="0.25">
      <c r="B8" t="s">
        <v>4</v>
      </c>
      <c r="C8" s="336" t="s">
        <v>5</v>
      </c>
    </row>
    <row r="9" spans="1:9" x14ac:dyDescent="0.25">
      <c r="B9" t="s">
        <v>6</v>
      </c>
      <c r="C9" s="337" t="s">
        <v>7</v>
      </c>
    </row>
    <row r="10" spans="1:9" x14ac:dyDescent="0.25">
      <c r="B10" t="s">
        <v>8</v>
      </c>
      <c r="C10" s="336" t="s">
        <v>9</v>
      </c>
    </row>
    <row r="11" spans="1:9" x14ac:dyDescent="0.25">
      <c r="B11" t="s">
        <v>10</v>
      </c>
      <c r="C11" s="337" t="s">
        <v>11</v>
      </c>
    </row>
    <row r="12" spans="1:9" x14ac:dyDescent="0.25">
      <c r="C12" s="336"/>
    </row>
    <row r="13" spans="1:9" x14ac:dyDescent="0.25">
      <c r="B13" t="s">
        <v>12</v>
      </c>
      <c r="C13" s="336" t="s">
        <v>13</v>
      </c>
    </row>
    <row r="14" spans="1:9" x14ac:dyDescent="0.25">
      <c r="C14" s="336"/>
    </row>
    <row r="15" spans="1:9" x14ac:dyDescent="0.25">
      <c r="B15" s="270" t="s">
        <v>14</v>
      </c>
      <c r="C15" s="336" t="s">
        <v>15</v>
      </c>
    </row>
    <row r="16" spans="1:9" x14ac:dyDescent="0.25">
      <c r="C16" s="338" t="str">
        <f ca="1" xml:space="preserve"> Guidance!A1</f>
        <v>Guidance</v>
      </c>
    </row>
    <row r="17" spans="1:9" x14ac:dyDescent="0.25">
      <c r="C17" s="336"/>
    </row>
    <row r="18" spans="1:9" ht="14.4" x14ac:dyDescent="0.25">
      <c r="C18" s="271"/>
    </row>
    <row r="19" spans="1:9" x14ac:dyDescent="0.25">
      <c r="B19" s="270" t="s">
        <v>16</v>
      </c>
    </row>
    <row r="20" spans="1:9" ht="15" x14ac:dyDescent="0.25">
      <c r="C20" s="273" t="s">
        <v>17</v>
      </c>
      <c r="D20" s="272"/>
      <c r="E20" s="272"/>
      <c r="F20" s="272"/>
    </row>
    <row r="21" spans="1:9" ht="16.2" x14ac:dyDescent="0.25">
      <c r="A21" s="129"/>
      <c r="C21" s="262"/>
      <c r="D21" s="262"/>
      <c r="E21" s="262"/>
      <c r="F21" s="262"/>
      <c r="G21" s="129"/>
      <c r="H21" s="129"/>
      <c r="I21" s="129"/>
    </row>
    <row r="22" spans="1:9" ht="16.2" x14ac:dyDescent="0.25">
      <c r="A22" s="129"/>
      <c r="C22" s="263" t="s">
        <v>18</v>
      </c>
      <c r="D22" s="263" t="s">
        <v>19</v>
      </c>
      <c r="E22" s="263" t="s">
        <v>20</v>
      </c>
      <c r="G22" s="129"/>
      <c r="H22" s="129"/>
      <c r="I22" s="129"/>
    </row>
    <row r="23" spans="1:9" ht="27.6" x14ac:dyDescent="0.25">
      <c r="C23" s="265" t="s">
        <v>21</v>
      </c>
      <c r="D23" s="265" t="s">
        <v>22</v>
      </c>
      <c r="E23" s="266" t="str">
        <f>'F_Inputs Mapping'!C496</f>
        <v xml:space="preserve">Financing - RoRE adjustment to net profits - Upside case - WR </v>
      </c>
    </row>
    <row r="24" spans="1:9" ht="27.6" x14ac:dyDescent="0.25">
      <c r="C24" s="340" t="s">
        <v>23</v>
      </c>
      <c r="D24" s="340" t="s">
        <v>24</v>
      </c>
      <c r="E24" s="266" t="str">
        <f>'F_Inputs Mapping'!C577</f>
        <v>Brought forward capital allowance pool ~ structures and buildings 2% - Brought forward capital allowance 2% ~ Wastewater network plus</v>
      </c>
      <c r="F24" s="264"/>
    </row>
    <row r="25" spans="1:9" ht="27.6" x14ac:dyDescent="0.25">
      <c r="C25" s="341"/>
      <c r="D25" s="341"/>
      <c r="E25" s="266" t="str">
        <f>'F_Inputs Mapping'!C578</f>
        <v>New capital expenditure - Proportion of new capital expenditure qualifying for the structures and buildings (2%) pool ~ Wastewater network plus</v>
      </c>
    </row>
    <row r="26" spans="1:9" x14ac:dyDescent="0.25">
      <c r="C26" s="340" t="s">
        <v>23</v>
      </c>
      <c r="D26" s="340" t="s">
        <v>1474</v>
      </c>
      <c r="E26" s="266" t="str">
        <f>'F_Inputs Mapping'!$C$382</f>
        <v>Cost of debt (used in WACC) ~ water resources</v>
      </c>
    </row>
    <row r="27" spans="1:9" x14ac:dyDescent="0.25">
      <c r="C27" s="342"/>
      <c r="D27" s="342"/>
      <c r="E27" s="266" t="str">
        <f>'F_Inputs Mapping'!$C$387</f>
        <v>Cost of equity (used in WACC) ~ water resources</v>
      </c>
    </row>
    <row r="28" spans="1:9" x14ac:dyDescent="0.25">
      <c r="C28" s="341"/>
      <c r="D28" s="341"/>
      <c r="E28" s="266" t="str">
        <f>'F_Inputs Mapping'!$C$392</f>
        <v>Gearing (used in WACC) ~ water resources</v>
      </c>
    </row>
    <row r="29" spans="1:9" ht="27.6" x14ac:dyDescent="0.25">
      <c r="C29" s="340" t="s">
        <v>25</v>
      </c>
      <c r="D29" s="340" t="s">
        <v>26</v>
      </c>
      <c r="E29" s="266" t="str">
        <f>'F_Inputs Mapping'!C584</f>
        <v>Total residential retail costs (opex plus depreciation, excluding third party services)  - Water only - Residential unmeasured</v>
      </c>
    </row>
    <row r="30" spans="1:9" ht="27.6" x14ac:dyDescent="0.25">
      <c r="C30" s="342"/>
      <c r="D30" s="342"/>
      <c r="E30" s="266" t="str">
        <f>'F_Inputs Mapping'!C585</f>
        <v>Total residential retail costs (opex plus depreciation, excluding third party services)  - Wastewater only - Residential unmeasured</v>
      </c>
    </row>
    <row r="31" spans="1:9" ht="27.6" x14ac:dyDescent="0.25">
      <c r="C31" s="342"/>
      <c r="D31" s="342"/>
      <c r="E31" s="266" t="str">
        <f>'F_Inputs Mapping'!C586</f>
        <v>Total residential retail costs (opex plus depreciation, excluding third party services)  - Water and wastewater - Residential unmeasured</v>
      </c>
    </row>
    <row r="32" spans="1:9" ht="27.6" x14ac:dyDescent="0.25">
      <c r="C32" s="342"/>
      <c r="D32" s="342"/>
      <c r="E32" s="266" t="str">
        <f>'F_Inputs Mapping'!C587</f>
        <v>Total residential retail costs (opex plus depreciation, excluding third party services)  - Water only - Residential measured</v>
      </c>
    </row>
    <row r="33" spans="3:5" ht="27.6" x14ac:dyDescent="0.25">
      <c r="C33" s="342"/>
      <c r="D33" s="342"/>
      <c r="E33" s="266" t="str">
        <f>'F_Inputs Mapping'!C588</f>
        <v>Total residential retail costs (opex plus depreciation, excluding third party services)  - Wastewater only - Residential measured</v>
      </c>
    </row>
    <row r="34" spans="3:5" ht="27.6" x14ac:dyDescent="0.25">
      <c r="C34" s="342"/>
      <c r="D34" s="342"/>
      <c r="E34" s="266" t="str">
        <f>'F_Inputs Mapping'!C589</f>
        <v>Total residential retail costs (opex plus depreciation, excluding third party services)  - Water and wastewater - Residential measured</v>
      </c>
    </row>
    <row r="35" spans="3:5" ht="27.6" x14ac:dyDescent="0.25">
      <c r="C35" s="342"/>
      <c r="D35" s="342"/>
      <c r="E35" s="266" t="str">
        <f>'F_Inputs Mapping'!C590</f>
        <v>Total residential retail outcome delivery incentives (ODI) impact  ~ High RoRE case (pre tax adjustment)</v>
      </c>
    </row>
    <row r="36" spans="3:5" ht="27.6" x14ac:dyDescent="0.25">
      <c r="C36" s="341"/>
      <c r="D36" s="341"/>
      <c r="E36" s="266" t="str">
        <f>'F_Inputs Mapping'!C591</f>
        <v>Total residential retail outcome delivery incentives (ODI) impact  ~ Low RoRE case (pre tax adjustment)</v>
      </c>
    </row>
  </sheetData>
  <mergeCells count="6">
    <mergeCell ref="D24:D25"/>
    <mergeCell ref="C24:C25"/>
    <mergeCell ref="D29:D36"/>
    <mergeCell ref="C29:C36"/>
    <mergeCell ref="C26:C28"/>
    <mergeCell ref="D26:D28"/>
  </mergeCells>
  <hyperlinks>
    <hyperlink ref="C9" r:id="rId1"/>
    <hyperlink ref="C11" r:id="rId2"/>
  </hyperlinks>
  <printOptions headings="1"/>
  <pageMargins left="0.70866141732283472" right="0.70866141732283472" top="0.74803149606299213" bottom="0.74803149606299213" header="0.31496062992125984" footer="0.31496062992125984"/>
  <pageSetup paperSize="9" scale="78" orientation="landscape" blackAndWhite="1" r:id="rId3"/>
  <headerFooter>
    <oddHeader>&amp;L&amp;10&amp;K000000Page &amp;P of &amp;N&amp;C&amp;10&amp;K000000Sheet: &amp;A&amp;R&amp;10&amp;K000000Official</oddHeader>
    <oddFooter>&amp;L&amp;F ( Printed on &amp;D at &amp;T ) &amp;R&amp;10&amp;K000000Ofwat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7"/>
  <sheetViews>
    <sheetView zoomScale="90" zoomScaleNormal="90" workbookViewId="0">
      <selection activeCell="B1" sqref="B1"/>
    </sheetView>
  </sheetViews>
  <sheetFormatPr defaultColWidth="0" defaultRowHeight="13.8" x14ac:dyDescent="0.25"/>
  <cols>
    <col min="1" max="1" width="8.69921875" customWidth="1"/>
    <col min="2" max="2" width="26.5" customWidth="1"/>
    <col min="3" max="3" width="12.19921875" customWidth="1"/>
    <col min="4" max="4" width="26.5" customWidth="1"/>
    <col min="5" max="5" width="12.19921875" customWidth="1"/>
    <col min="6" max="6" width="26.5" customWidth="1"/>
    <col min="7" max="7" width="12.19921875" customWidth="1"/>
    <col min="8" max="16384" width="8.69921875" hidden="1"/>
  </cols>
  <sheetData>
    <row r="1" spans="1:7" ht="24.6" x14ac:dyDescent="0.25">
      <c r="A1" s="127" t="str">
        <f ca="1" xml:space="preserve"> RIGHT(CELL("filename", $A$1), LEN(CELL("filename", $A$1)) - SEARCH("]", CELL("filename", $A$1)))</f>
        <v>ToC</v>
      </c>
      <c r="B1" s="131"/>
      <c r="C1" s="131"/>
      <c r="D1" s="131"/>
      <c r="E1" s="131"/>
      <c r="F1" s="131"/>
      <c r="G1" s="131"/>
    </row>
    <row r="2" spans="1:7" x14ac:dyDescent="0.25">
      <c r="A2" s="2"/>
      <c r="B2" s="2"/>
      <c r="C2" s="2"/>
      <c r="D2" s="2"/>
      <c r="E2" s="2"/>
      <c r="F2" s="2"/>
      <c r="G2" s="2"/>
    </row>
    <row r="3" spans="1:7" x14ac:dyDescent="0.25">
      <c r="A3" s="2"/>
      <c r="B3" s="2" t="s">
        <v>27</v>
      </c>
      <c r="C3" s="2"/>
      <c r="D3" s="2" t="s">
        <v>28</v>
      </c>
      <c r="E3" s="2"/>
      <c r="F3" s="2" t="s">
        <v>29</v>
      </c>
      <c r="G3" s="2"/>
    </row>
    <row r="4" spans="1:7" x14ac:dyDescent="0.25">
      <c r="A4" s="2"/>
      <c r="B4" s="2"/>
      <c r="C4" s="2"/>
      <c r="D4" s="2"/>
      <c r="E4" s="2"/>
      <c r="F4" s="2"/>
      <c r="G4" s="2"/>
    </row>
    <row r="5" spans="1:7" x14ac:dyDescent="0.25">
      <c r="A5" s="2"/>
      <c r="B5" s="141" t="str">
        <f ca="1" xml:space="preserve"> 'Front sheet'!A1</f>
        <v>Front sheet</v>
      </c>
      <c r="C5" s="2"/>
      <c r="D5" s="145" t="str">
        <f>'F_Inputs Mapping'!A1</f>
        <v>F_Inputs Mapping</v>
      </c>
      <c r="E5" s="2"/>
      <c r="F5" s="163" t="str">
        <f ca="1" xml:space="preserve"> 'BPT Extracts'!A1</f>
        <v>BPT Extracts</v>
      </c>
      <c r="G5" s="2"/>
    </row>
    <row r="6" spans="1:7" x14ac:dyDescent="0.25">
      <c r="A6" s="2"/>
      <c r="B6" s="2" t="s">
        <v>30</v>
      </c>
      <c r="C6" s="2"/>
      <c r="D6" s="2" t="s">
        <v>31</v>
      </c>
      <c r="E6" s="2"/>
      <c r="F6" s="2" t="s">
        <v>32</v>
      </c>
      <c r="G6" s="2"/>
    </row>
    <row r="7" spans="1:7" x14ac:dyDescent="0.25">
      <c r="A7" s="2"/>
      <c r="B7" s="2"/>
      <c r="C7" s="2"/>
      <c r="D7" s="2"/>
      <c r="E7" s="2"/>
      <c r="F7" s="2"/>
      <c r="G7" s="2"/>
    </row>
    <row r="8" spans="1:7" x14ac:dyDescent="0.25">
      <c r="A8" s="2"/>
      <c r="B8" s="142" t="str">
        <f ca="1" xml:space="preserve"> A1</f>
        <v>ToC</v>
      </c>
      <c r="C8" s="2"/>
      <c r="D8" s="2"/>
      <c r="E8" s="2"/>
      <c r="F8" s="2"/>
      <c r="G8" s="2"/>
    </row>
    <row r="9" spans="1:7" x14ac:dyDescent="0.25">
      <c r="A9" s="2"/>
      <c r="B9" s="2" t="s">
        <v>33</v>
      </c>
      <c r="C9" s="2"/>
      <c r="E9" s="2"/>
      <c r="F9" s="2"/>
      <c r="G9" s="2"/>
    </row>
    <row r="10" spans="1:7" x14ac:dyDescent="0.25">
      <c r="A10" s="2"/>
      <c r="B10" s="2"/>
      <c r="C10" s="2"/>
      <c r="E10" s="2"/>
      <c r="F10" s="2"/>
      <c r="G10" s="2"/>
    </row>
    <row r="11" spans="1:7" x14ac:dyDescent="0.25">
      <c r="A11" s="2"/>
      <c r="B11" s="141" t="str">
        <f ca="1" xml:space="preserve"> Formatting!A1</f>
        <v>Formatting</v>
      </c>
      <c r="C11" s="2"/>
      <c r="D11" s="2"/>
      <c r="E11" s="2"/>
      <c r="F11" s="2"/>
      <c r="G11" s="2"/>
    </row>
    <row r="12" spans="1:7" x14ac:dyDescent="0.25">
      <c r="A12" s="2"/>
      <c r="B12" s="2" t="s">
        <v>34</v>
      </c>
      <c r="C12" s="2"/>
      <c r="D12" s="2"/>
      <c r="E12" s="2"/>
      <c r="F12" s="2"/>
      <c r="G12" s="2"/>
    </row>
    <row r="13" spans="1:7" x14ac:dyDescent="0.25">
      <c r="A13" s="2"/>
      <c r="B13" s="2"/>
      <c r="C13" s="2"/>
      <c r="D13" s="2"/>
      <c r="E13" s="2"/>
      <c r="F13" s="2"/>
      <c r="G13" s="2"/>
    </row>
    <row r="14" spans="1:7" x14ac:dyDescent="0.25">
      <c r="A14" s="2"/>
      <c r="B14" s="142" t="str">
        <f ca="1" xml:space="preserve"> Guidance!A1</f>
        <v>Guidance</v>
      </c>
      <c r="C14" s="2"/>
      <c r="D14" s="2"/>
      <c r="E14" s="2"/>
      <c r="F14" s="2"/>
      <c r="G14" s="2"/>
    </row>
    <row r="15" spans="1:7" x14ac:dyDescent="0.25">
      <c r="A15" s="2"/>
      <c r="B15" s="2" t="s">
        <v>35</v>
      </c>
      <c r="C15" s="2"/>
      <c r="D15" s="2"/>
      <c r="E15" s="2"/>
      <c r="F15" s="2"/>
      <c r="G15" s="2"/>
    </row>
    <row r="16" spans="1:7" x14ac:dyDescent="0.25">
      <c r="A16" s="2"/>
      <c r="B16" s="2"/>
      <c r="C16" s="2"/>
      <c r="D16" s="2"/>
      <c r="E16" s="2"/>
      <c r="F16" s="2"/>
      <c r="G16" s="2"/>
    </row>
    <row r="17" spans="1:7" x14ac:dyDescent="0.25">
      <c r="A17" s="137" t="s">
        <v>36</v>
      </c>
      <c r="B17" s="138"/>
      <c r="C17" s="138"/>
      <c r="D17" s="138"/>
      <c r="E17" s="138"/>
      <c r="F17" s="138"/>
      <c r="G17" s="138"/>
    </row>
  </sheetData>
  <printOptions headings="1"/>
  <pageMargins left="0.70866141732283472" right="0.70866141732283472" top="0.74803149606299213" bottom="0.74803149606299213" header="0.31496062992125984" footer="0.31496062992125984"/>
  <pageSetup paperSize="9" scale="93" orientation="landscape" blackAndWhite="1" r:id="rId1"/>
  <headerFooter>
    <oddHeader>&amp;L&amp;10&amp;K000000Page &amp;P of &amp;N&amp;C&amp;10&amp;K000000Sheet: &amp;A&amp;R&amp;10&amp;K000000Official</oddHeader>
    <oddFooter>&amp;L&amp;F ( Printed on &amp;D at &amp;T ) &amp;R&amp;10&amp;K000000Ofwat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7"/>
  <sheetViews>
    <sheetView zoomScale="90" zoomScaleNormal="90" workbookViewId="0"/>
  </sheetViews>
  <sheetFormatPr defaultColWidth="0" defaultRowHeight="13.8" x14ac:dyDescent="0.25"/>
  <cols>
    <col min="1" max="4" width="1.69921875" customWidth="1"/>
    <col min="5" max="5" width="35.69921875" customWidth="1"/>
    <col min="6" max="6" width="8.69921875" customWidth="1"/>
    <col min="7" max="7" width="32.5" bestFit="1" customWidth="1"/>
    <col min="8" max="9" width="8.69921875" customWidth="1"/>
    <col min="10" max="16384" width="8.69921875" hidden="1"/>
  </cols>
  <sheetData>
    <row r="1" spans="1:9" ht="24.6" x14ac:dyDescent="0.25">
      <c r="A1" s="127" t="str">
        <f ca="1" xml:space="preserve"> RIGHT(CELL("filename", $A$1), LEN(CELL("filename", $A$1)) - SEARCH("]", CELL("filename", $A$1)))</f>
        <v>Formatting</v>
      </c>
      <c r="B1" s="131"/>
      <c r="C1" s="131"/>
      <c r="D1" s="131"/>
      <c r="E1" s="131"/>
      <c r="F1" s="131"/>
      <c r="G1" s="131"/>
      <c r="H1" s="131"/>
      <c r="I1" s="131"/>
    </row>
    <row r="2" spans="1:9" x14ac:dyDescent="0.25">
      <c r="A2" s="2"/>
      <c r="B2" s="2"/>
      <c r="C2" s="2"/>
      <c r="D2" s="2"/>
      <c r="E2" s="2"/>
      <c r="F2" s="2"/>
      <c r="G2" s="2"/>
      <c r="H2" s="2"/>
      <c r="I2" s="2"/>
    </row>
    <row r="3" spans="1:9" s="129" customFormat="1" ht="13.2" x14ac:dyDescent="0.25">
      <c r="A3" s="4" t="s">
        <v>37</v>
      </c>
      <c r="B3" s="139"/>
      <c r="C3" s="139"/>
      <c r="D3" s="139"/>
      <c r="E3" s="139"/>
      <c r="F3" s="139"/>
      <c r="G3" s="139"/>
      <c r="H3" s="139"/>
      <c r="I3" s="139"/>
    </row>
    <row r="4" spans="1:9" s="129" customFormat="1" ht="13.2" x14ac:dyDescent="0.25">
      <c r="A4" s="139"/>
      <c r="B4" s="139"/>
      <c r="C4" s="139"/>
      <c r="D4" s="139"/>
      <c r="E4" s="139"/>
      <c r="F4" s="139"/>
      <c r="G4" s="139"/>
      <c r="H4" s="139"/>
      <c r="I4" s="139"/>
    </row>
    <row r="5" spans="1:9" s="129" customFormat="1" ht="13.2" x14ac:dyDescent="0.25">
      <c r="A5" s="139"/>
      <c r="B5" s="329" t="s">
        <v>38</v>
      </c>
      <c r="C5" s="3"/>
      <c r="D5" s="133"/>
      <c r="E5" s="1"/>
      <c r="F5" s="139"/>
      <c r="G5" s="139"/>
      <c r="H5" s="139"/>
      <c r="I5" s="139"/>
    </row>
    <row r="6" spans="1:9" s="129" customFormat="1" ht="13.2" x14ac:dyDescent="0.25">
      <c r="A6" s="139"/>
      <c r="B6" s="3"/>
      <c r="C6" s="3"/>
      <c r="D6" s="133"/>
      <c r="E6" s="1"/>
      <c r="F6" s="139"/>
      <c r="G6" s="1"/>
      <c r="H6" s="139"/>
      <c r="I6" s="139"/>
    </row>
    <row r="7" spans="1:9" s="129" customFormat="1" ht="13.2" x14ac:dyDescent="0.25">
      <c r="A7" s="139"/>
      <c r="B7" s="3"/>
      <c r="C7" s="3"/>
      <c r="D7" s="133"/>
      <c r="E7" s="132" t="s">
        <v>39</v>
      </c>
      <c r="F7" s="139"/>
      <c r="G7" s="1" t="s">
        <v>40</v>
      </c>
      <c r="H7" s="139"/>
      <c r="I7" s="139"/>
    </row>
    <row r="8" spans="1:9" s="129" customFormat="1" ht="13.2" x14ac:dyDescent="0.25">
      <c r="A8" s="139"/>
      <c r="B8" s="3"/>
      <c r="C8" s="3"/>
      <c r="D8" s="133"/>
      <c r="E8" s="1"/>
      <c r="F8" s="139"/>
      <c r="G8" s="1"/>
      <c r="H8" s="139"/>
      <c r="I8" s="139"/>
    </row>
    <row r="9" spans="1:9" s="129" customFormat="1" ht="13.2" x14ac:dyDescent="0.25">
      <c r="A9" s="139"/>
      <c r="B9" s="329" t="s">
        <v>41</v>
      </c>
      <c r="C9" s="3"/>
      <c r="D9" s="133"/>
      <c r="E9" s="1"/>
      <c r="F9" s="139"/>
      <c r="G9" s="1"/>
      <c r="H9" s="139"/>
      <c r="I9" s="139"/>
    </row>
    <row r="10" spans="1:9" s="129" customFormat="1" ht="13.2" x14ac:dyDescent="0.25">
      <c r="A10" s="139"/>
      <c r="B10" s="3"/>
      <c r="C10" s="3"/>
      <c r="D10" s="133"/>
      <c r="E10" s="1"/>
      <c r="F10" s="139"/>
      <c r="G10" s="1"/>
      <c r="H10" s="139"/>
      <c r="I10" s="139"/>
    </row>
    <row r="11" spans="1:9" s="129" customFormat="1" ht="13.2" x14ac:dyDescent="0.25">
      <c r="A11" s="139"/>
      <c r="B11" s="3"/>
      <c r="C11" s="3"/>
      <c r="D11" s="133"/>
      <c r="E11" s="316"/>
      <c r="F11" s="139"/>
      <c r="G11" s="1" t="s">
        <v>42</v>
      </c>
      <c r="H11" s="139"/>
      <c r="I11" s="139"/>
    </row>
    <row r="12" spans="1:9" s="129" customFormat="1" ht="13.2" x14ac:dyDescent="0.25">
      <c r="A12" s="139"/>
      <c r="B12" s="3"/>
      <c r="C12" s="3"/>
      <c r="D12" s="133"/>
      <c r="E12" s="1"/>
      <c r="F12" s="139"/>
      <c r="G12" s="1"/>
      <c r="H12" s="139"/>
      <c r="I12" s="139"/>
    </row>
    <row r="13" spans="1:9" s="129" customFormat="1" ht="13.2" x14ac:dyDescent="0.25">
      <c r="A13" s="139"/>
      <c r="B13" s="3"/>
      <c r="C13" s="3"/>
      <c r="D13" s="133"/>
      <c r="E13" s="202"/>
      <c r="F13" s="139"/>
      <c r="G13" s="1" t="s">
        <v>43</v>
      </c>
      <c r="H13" s="139"/>
      <c r="I13" s="139"/>
    </row>
    <row r="14" spans="1:9" s="129" customFormat="1" ht="13.2" x14ac:dyDescent="0.25">
      <c r="A14" s="139"/>
      <c r="B14" s="3"/>
      <c r="C14" s="3"/>
      <c r="D14" s="133"/>
      <c r="E14" s="1"/>
      <c r="F14" s="139"/>
      <c r="G14" s="1"/>
      <c r="H14" s="139"/>
      <c r="I14" s="139"/>
    </row>
    <row r="15" spans="1:9" s="129" customFormat="1" ht="13.2" x14ac:dyDescent="0.25">
      <c r="A15" s="139"/>
      <c r="B15" s="3"/>
      <c r="C15" s="3"/>
      <c r="D15" s="133"/>
      <c r="E15" s="307"/>
      <c r="F15" s="139"/>
      <c r="G15" s="1" t="s">
        <v>44</v>
      </c>
      <c r="H15" s="139"/>
      <c r="I15" s="139"/>
    </row>
    <row r="16" spans="1:9" s="129" customFormat="1" ht="13.2" x14ac:dyDescent="0.25">
      <c r="A16" s="139"/>
      <c r="B16" s="3"/>
      <c r="C16" s="3"/>
      <c r="D16" s="133"/>
      <c r="E16" s="1"/>
      <c r="F16" s="139"/>
      <c r="G16" s="1"/>
      <c r="H16" s="139"/>
      <c r="I16" s="139"/>
    </row>
    <row r="17" spans="1:9" s="129" customFormat="1" ht="13.2" x14ac:dyDescent="0.25">
      <c r="A17" s="4" t="s">
        <v>45</v>
      </c>
      <c r="B17" s="3"/>
      <c r="C17" s="3"/>
      <c r="D17" s="133"/>
      <c r="E17" s="1"/>
      <c r="F17" s="1"/>
      <c r="G17" s="1"/>
      <c r="H17" s="139"/>
      <c r="I17" s="139"/>
    </row>
    <row r="18" spans="1:9" s="129" customFormat="1" thickBot="1" x14ac:dyDescent="0.3">
      <c r="A18" s="139"/>
      <c r="B18" s="3"/>
      <c r="C18" s="3"/>
      <c r="D18" s="133"/>
      <c r="E18" s="1"/>
      <c r="F18" s="1"/>
      <c r="G18" s="1"/>
      <c r="H18" s="139"/>
      <c r="I18" s="139"/>
    </row>
    <row r="19" spans="1:9" s="129" customFormat="1" thickBot="1" x14ac:dyDescent="0.3">
      <c r="A19" s="139"/>
      <c r="B19" s="3"/>
      <c r="C19" s="3"/>
      <c r="D19" s="133"/>
      <c r="E19" s="162" t="s">
        <v>46</v>
      </c>
      <c r="F19" s="1"/>
      <c r="G19" s="1" t="s">
        <v>47</v>
      </c>
      <c r="H19" s="139"/>
      <c r="I19" s="139"/>
    </row>
    <row r="20" spans="1:9" s="129" customFormat="1" thickBot="1" x14ac:dyDescent="0.3">
      <c r="A20" s="139"/>
      <c r="B20" s="3"/>
      <c r="C20" s="3"/>
      <c r="D20" s="133"/>
      <c r="E20" s="1"/>
      <c r="F20" s="1"/>
      <c r="G20" s="1"/>
      <c r="H20" s="139"/>
      <c r="I20" s="139"/>
    </row>
    <row r="21" spans="1:9" s="129" customFormat="1" thickBot="1" x14ac:dyDescent="0.3">
      <c r="A21" s="139"/>
      <c r="B21" s="3"/>
      <c r="C21" s="3"/>
      <c r="D21" s="133"/>
      <c r="E21" s="161" t="s">
        <v>48</v>
      </c>
      <c r="F21" s="1"/>
      <c r="G21" s="1" t="s">
        <v>49</v>
      </c>
      <c r="H21" s="139"/>
      <c r="I21" s="139"/>
    </row>
    <row r="22" spans="1:9" s="129" customFormat="1" thickBot="1" x14ac:dyDescent="0.3">
      <c r="A22" s="139"/>
      <c r="B22" s="3"/>
      <c r="C22" s="3"/>
      <c r="D22" s="133"/>
      <c r="E22" s="134"/>
      <c r="F22" s="1"/>
      <c r="G22" s="1"/>
      <c r="H22" s="139"/>
      <c r="I22" s="139"/>
    </row>
    <row r="23" spans="1:9" s="129" customFormat="1" thickBot="1" x14ac:dyDescent="0.3">
      <c r="A23" s="139"/>
      <c r="B23" s="3"/>
      <c r="C23" s="3"/>
      <c r="D23" s="133"/>
      <c r="E23" s="136" t="s">
        <v>50</v>
      </c>
      <c r="F23" s="1"/>
      <c r="G23" s="1" t="s">
        <v>51</v>
      </c>
      <c r="H23" s="139"/>
      <c r="I23" s="139"/>
    </row>
    <row r="24" spans="1:9" s="129" customFormat="1" thickBot="1" x14ac:dyDescent="0.3">
      <c r="A24" s="139"/>
      <c r="B24" s="3"/>
      <c r="C24" s="3"/>
      <c r="D24" s="133"/>
      <c r="E24" s="134"/>
      <c r="F24" s="1"/>
      <c r="G24" s="1"/>
      <c r="H24" s="139"/>
      <c r="I24" s="139"/>
    </row>
    <row r="25" spans="1:9" s="129" customFormat="1" thickBot="1" x14ac:dyDescent="0.3">
      <c r="A25" s="139"/>
      <c r="B25" s="3"/>
      <c r="C25" s="3"/>
      <c r="D25" s="133"/>
      <c r="E25" s="135" t="s">
        <v>52</v>
      </c>
      <c r="F25" s="1"/>
      <c r="G25" s="1" t="s">
        <v>53</v>
      </c>
      <c r="H25" s="139"/>
      <c r="I25" s="139"/>
    </row>
    <row r="26" spans="1:9" s="129" customFormat="1" ht="13.2" x14ac:dyDescent="0.25">
      <c r="A26" s="139"/>
      <c r="B26" s="3"/>
      <c r="C26" s="3"/>
      <c r="D26" s="133"/>
      <c r="E26" s="134"/>
      <c r="F26" s="1"/>
      <c r="G26" s="1"/>
      <c r="H26" s="139"/>
      <c r="I26" s="139"/>
    </row>
    <row r="27" spans="1:9" s="129" customFormat="1" ht="13.2" x14ac:dyDescent="0.25">
      <c r="A27" s="137" t="s">
        <v>36</v>
      </c>
      <c r="B27" s="140"/>
      <c r="C27" s="140"/>
      <c r="D27" s="140"/>
      <c r="E27" s="140"/>
      <c r="F27" s="140"/>
      <c r="G27" s="140"/>
      <c r="H27" s="140"/>
      <c r="I27" s="140"/>
    </row>
  </sheetData>
  <printOptions headings="1"/>
  <pageMargins left="0.70866141732283472" right="0.70866141732283472" top="0.74803149606299213" bottom="0.74803149606299213" header="0.31496062992125984" footer="0.31496062992125984"/>
  <pageSetup paperSize="9" orientation="landscape" blackAndWhite="1" r:id="rId1"/>
  <headerFooter>
    <oddHeader>&amp;L&amp;10&amp;K000000Page &amp;P of &amp;N&amp;C&amp;10&amp;K000000Sheet: &amp;A&amp;R&amp;10&amp;K000000Official</oddHeader>
    <oddFooter>&amp;L&amp;F ( Printed on &amp;D at &amp;T ) &amp;R&amp;10&amp;K000000Ofwat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9"/>
  <sheetViews>
    <sheetView zoomScale="90" zoomScaleNormal="90" workbookViewId="0"/>
  </sheetViews>
  <sheetFormatPr defaultColWidth="0" defaultRowHeight="13.8" zeroHeight="1" x14ac:dyDescent="0.25"/>
  <cols>
    <col min="1" max="1" width="4.19921875" customWidth="1"/>
    <col min="2" max="15" width="8.69921875" customWidth="1"/>
    <col min="16" max="16" width="8.69921875" hidden="1" customWidth="1"/>
    <col min="17" max="16384" width="8.69921875" hidden="1"/>
  </cols>
  <sheetData>
    <row r="1" spans="1:2" s="144" customFormat="1" ht="24.6" x14ac:dyDescent="0.25">
      <c r="A1" s="143" t="str">
        <f ca="1" xml:space="preserve"> RIGHT(CELL("filename", $A$1), LEN(CELL("filename", $A$1)) - SEARCH("]", CELL("filename", $A$1)))</f>
        <v>Guidance</v>
      </c>
    </row>
    <row r="2" spans="1:2" x14ac:dyDescent="0.25"/>
    <row r="3" spans="1:2" x14ac:dyDescent="0.25">
      <c r="B3" s="132" t="s">
        <v>54</v>
      </c>
    </row>
    <row r="4" spans="1:2" x14ac:dyDescent="0.25">
      <c r="B4" s="132" t="s">
        <v>55</v>
      </c>
    </row>
    <row r="5" spans="1:2" x14ac:dyDescent="0.25"/>
    <row r="6" spans="1:2" x14ac:dyDescent="0.25"/>
    <row r="7" spans="1:2" x14ac:dyDescent="0.25"/>
    <row r="8" spans="1:2" x14ac:dyDescent="0.25"/>
    <row r="9" spans="1:2" x14ac:dyDescent="0.25"/>
    <row r="10" spans="1:2" x14ac:dyDescent="0.25"/>
    <row r="11" spans="1:2" x14ac:dyDescent="0.25"/>
    <row r="12" spans="1:2" x14ac:dyDescent="0.25"/>
    <row r="13" spans="1:2" x14ac:dyDescent="0.25"/>
    <row r="14" spans="1:2" x14ac:dyDescent="0.25"/>
    <row r="15" spans="1:2" x14ac:dyDescent="0.25">
      <c r="B15" s="130" t="s">
        <v>56</v>
      </c>
    </row>
    <row r="16" spans="1:2" x14ac:dyDescent="0.25"/>
    <row r="17" spans="2:2" x14ac:dyDescent="0.25">
      <c r="B17" s="129" t="s">
        <v>57</v>
      </c>
    </row>
    <row r="18" spans="2:2" x14ac:dyDescent="0.25">
      <c r="B18" s="129" t="s">
        <v>58</v>
      </c>
    </row>
    <row r="19" spans="2:2" x14ac:dyDescent="0.25">
      <c r="B19" s="129" t="s">
        <v>59</v>
      </c>
    </row>
    <row r="20" spans="2:2" x14ac:dyDescent="0.25">
      <c r="B20" s="129"/>
    </row>
    <row r="21" spans="2:2" x14ac:dyDescent="0.25">
      <c r="B21" s="129" t="s">
        <v>60</v>
      </c>
    </row>
    <row r="22" spans="2:2" x14ac:dyDescent="0.25">
      <c r="B22" s="129"/>
    </row>
    <row r="23" spans="2:2" x14ac:dyDescent="0.25">
      <c r="B23" s="178" t="s">
        <v>61</v>
      </c>
    </row>
    <row r="24" spans="2:2" x14ac:dyDescent="0.25">
      <c r="B24" s="178" t="s">
        <v>62</v>
      </c>
    </row>
    <row r="25" spans="2:2" ht="14.4" x14ac:dyDescent="0.25">
      <c r="B25" s="203" t="str">
        <f xml:space="preserve"> B37</f>
        <v>Edit links</v>
      </c>
    </row>
    <row r="26" spans="2:2" x14ac:dyDescent="0.25">
      <c r="B26" s="129"/>
    </row>
    <row r="27" spans="2:2" x14ac:dyDescent="0.25">
      <c r="B27" s="130" t="s">
        <v>63</v>
      </c>
    </row>
    <row r="28" spans="2:2" x14ac:dyDescent="0.25"/>
    <row r="29" spans="2:2" x14ac:dyDescent="0.25">
      <c r="B29" s="129" t="s">
        <v>64</v>
      </c>
    </row>
    <row r="30" spans="2:2" x14ac:dyDescent="0.25">
      <c r="B30" s="129" t="s">
        <v>65</v>
      </c>
    </row>
    <row r="31" spans="2:2" x14ac:dyDescent="0.25">
      <c r="B31" s="129"/>
    </row>
    <row r="32" spans="2:2" x14ac:dyDescent="0.25">
      <c r="B32" s="178" t="s">
        <v>66</v>
      </c>
    </row>
    <row r="33" spans="2:2" x14ac:dyDescent="0.25">
      <c r="B33" s="178" t="s">
        <v>67</v>
      </c>
    </row>
    <row r="34" spans="2:2" ht="14.4" x14ac:dyDescent="0.25">
      <c r="B34" s="203" t="str">
        <f xml:space="preserve"> B37</f>
        <v>Edit links</v>
      </c>
    </row>
    <row r="35" spans="2:2" x14ac:dyDescent="0.25"/>
    <row r="36" spans="2:2" x14ac:dyDescent="0.25"/>
    <row r="37" spans="2:2" x14ac:dyDescent="0.25">
      <c r="B37" s="130" t="s">
        <v>68</v>
      </c>
    </row>
    <row r="38" spans="2:2" x14ac:dyDescent="0.25"/>
    <row r="39" spans="2:2" x14ac:dyDescent="0.25">
      <c r="B39" s="129" t="s">
        <v>69</v>
      </c>
    </row>
    <row r="40" spans="2:2" x14ac:dyDescent="0.25">
      <c r="B40" s="129" t="s">
        <v>70</v>
      </c>
    </row>
    <row r="41" spans="2:2" x14ac:dyDescent="0.25">
      <c r="B41" s="129" t="s">
        <v>71</v>
      </c>
    </row>
    <row r="42" spans="2:2" x14ac:dyDescent="0.25">
      <c r="B42" s="129"/>
    </row>
    <row r="43" spans="2:2" x14ac:dyDescent="0.25">
      <c r="B43" s="129" t="s">
        <v>72</v>
      </c>
    </row>
    <row r="44" spans="2:2" x14ac:dyDescent="0.25">
      <c r="B44" s="129"/>
    </row>
    <row r="45" spans="2:2" x14ac:dyDescent="0.25">
      <c r="B45" s="129"/>
    </row>
    <row r="46" spans="2:2" x14ac:dyDescent="0.25">
      <c r="B46" s="129"/>
    </row>
    <row r="47" spans="2:2" x14ac:dyDescent="0.25">
      <c r="B47" s="129"/>
    </row>
    <row r="48" spans="2:2" x14ac:dyDescent="0.25">
      <c r="B48" s="129"/>
    </row>
    <row r="49" spans="2:2" x14ac:dyDescent="0.25">
      <c r="B49" s="129"/>
    </row>
    <row r="50" spans="2:2" x14ac:dyDescent="0.25">
      <c r="B50" s="129"/>
    </row>
    <row r="51" spans="2:2" x14ac:dyDescent="0.25">
      <c r="B51" s="129"/>
    </row>
    <row r="52" spans="2:2" x14ac:dyDescent="0.25">
      <c r="B52" s="129"/>
    </row>
    <row r="53" spans="2:2" x14ac:dyDescent="0.25">
      <c r="B53" s="129"/>
    </row>
    <row r="54" spans="2:2" x14ac:dyDescent="0.25">
      <c r="B54" s="129"/>
    </row>
    <row r="55" spans="2:2" x14ac:dyDescent="0.25">
      <c r="B55" s="129"/>
    </row>
    <row r="56" spans="2:2" x14ac:dyDescent="0.25">
      <c r="B56" s="129"/>
    </row>
    <row r="57" spans="2:2" x14ac:dyDescent="0.25">
      <c r="B57" s="129"/>
    </row>
    <row r="58" spans="2:2" x14ac:dyDescent="0.25">
      <c r="B58" s="129"/>
    </row>
    <row r="59" spans="2:2" x14ac:dyDescent="0.25">
      <c r="B59" s="129"/>
    </row>
    <row r="60" spans="2:2" x14ac:dyDescent="0.25">
      <c r="B60" s="129"/>
    </row>
    <row r="61" spans="2:2" x14ac:dyDescent="0.25">
      <c r="B61" s="129" t="s">
        <v>73</v>
      </c>
    </row>
    <row r="62" spans="2:2" x14ac:dyDescent="0.25">
      <c r="B62" s="129" t="s">
        <v>74</v>
      </c>
    </row>
    <row r="63" spans="2:2" x14ac:dyDescent="0.25">
      <c r="B63" s="129"/>
    </row>
    <row r="64" spans="2:2" x14ac:dyDescent="0.25">
      <c r="B64" s="129" t="s">
        <v>75</v>
      </c>
    </row>
    <row r="65" spans="2:14" ht="14.4" x14ac:dyDescent="0.25">
      <c r="B65" s="203" t="s">
        <v>76</v>
      </c>
    </row>
    <row r="66" spans="2:14" ht="14.4" x14ac:dyDescent="0.25">
      <c r="B66" s="203"/>
    </row>
    <row r="67" spans="2:14" ht="14.4" x14ac:dyDescent="0.25">
      <c r="B67" s="330" t="s">
        <v>77</v>
      </c>
      <c r="C67" s="331"/>
      <c r="D67" s="331"/>
      <c r="E67" s="331"/>
      <c r="F67" s="331"/>
      <c r="G67" s="331"/>
      <c r="H67" s="331"/>
      <c r="I67" s="331"/>
      <c r="J67" s="331"/>
      <c r="K67" s="331"/>
      <c r="L67" s="331"/>
      <c r="M67" s="331"/>
      <c r="N67" s="331"/>
    </row>
    <row r="68" spans="2:14" x14ac:dyDescent="0.25"/>
    <row r="69" spans="2:14" x14ac:dyDescent="0.25"/>
  </sheetData>
  <hyperlinks>
    <hyperlink ref="B65" r:id="rId1"/>
    <hyperlink ref="B25" location="Guidance!B37" display="Guidance!B37"/>
    <hyperlink ref="B34" location="Guidance!B37" display="Guidance!B37"/>
  </hyperlinks>
  <printOptions headings="1"/>
  <pageMargins left="0.70866141732283472" right="0.70866141732283472" top="0.74803149606299213" bottom="0.74803149606299213" header="0.31496062992125984" footer="0.31496062992125984"/>
  <pageSetup paperSize="9" scale="53" orientation="landscape" blackAndWhite="1" r:id="rId2"/>
  <headerFooter>
    <oddHeader>&amp;L&amp;10&amp;K000000Page &amp;P of &amp;N&amp;C&amp;10&amp;K000000Sheet: &amp;A&amp;R&amp;10&amp;K000000Official</oddHeader>
    <oddFooter>&amp;L&amp;F ( Printed on &amp;D at &amp;T ) &amp;R&amp;10&amp;K000000Ofwat</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499984740745262"/>
    <pageSetUpPr fitToPage="1"/>
  </sheetPr>
  <dimension ref="A1"/>
  <sheetViews>
    <sheetView zoomScale="90" zoomScaleNormal="90" workbookViewId="0"/>
  </sheetViews>
  <sheetFormatPr defaultRowHeight="13.8" x14ac:dyDescent="0.25"/>
  <sheetData/>
  <printOptions headings="1"/>
  <pageMargins left="0.70866141732283472" right="0.70866141732283472" top="0.74803149606299213" bottom="0.74803149606299213" header="0.31496062992125984" footer="0.31496062992125984"/>
  <pageSetup paperSize="9" orientation="landscape" blackAndWhite="1" r:id="rId1"/>
  <headerFooter>
    <oddHeader>&amp;L&amp;10&amp;K000000Page &amp;P of &amp;N&amp;C&amp;10&amp;K000000Sheet: &amp;A&amp;R&amp;10&amp;K000000Official</oddHeader>
    <oddFooter>&amp;L&amp;F ( Printed on &amp;D at &amp;T ) &amp;R&amp;10&amp;K000000Ofwat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FF"/>
    <outlinePr summaryBelow="0"/>
    <pageSetUpPr autoPageBreaks="0" fitToPage="1"/>
  </sheetPr>
  <dimension ref="A1:XDT591"/>
  <sheetViews>
    <sheetView showGridLines="0" tabSelected="1" defaultGridColor="0" colorId="22" zoomScale="60" zoomScaleNormal="60" workbookViewId="0">
      <pane xSplit="5" ySplit="2" topLeftCell="F497" activePane="bottomRight" state="frozen"/>
      <selection pane="topRight" activeCell="G24" sqref="G24"/>
      <selection pane="bottomLeft" activeCell="G24" sqref="G24"/>
      <selection pane="bottomRight" activeCell="H518" sqref="H518"/>
    </sheetView>
  </sheetViews>
  <sheetFormatPr defaultColWidth="0" defaultRowHeight="13.2" x14ac:dyDescent="0.25"/>
  <cols>
    <col min="1" max="1" width="9.69921875" style="126" customWidth="1"/>
    <col min="2" max="2" width="15.69921875" style="126" customWidth="1"/>
    <col min="3" max="3" width="48.3984375" style="126" customWidth="1"/>
    <col min="4" max="4" width="16.5" style="126" customWidth="1"/>
    <col min="5" max="5" width="19" style="126" customWidth="1"/>
    <col min="6" max="21" width="14.3984375" style="126" customWidth="1"/>
    <col min="22" max="22" width="0" style="126" hidden="1" customWidth="1"/>
    <col min="23" max="16384" width="0" style="126" hidden="1"/>
  </cols>
  <sheetData>
    <row r="1" spans="1:21 16344:16348" ht="32.4" x14ac:dyDescent="0.25">
      <c r="A1" s="295" t="s">
        <v>41</v>
      </c>
      <c r="B1" s="295"/>
      <c r="C1" s="295"/>
      <c r="D1" s="295"/>
      <c r="E1" s="296"/>
      <c r="F1" s="297"/>
      <c r="G1" s="297"/>
      <c r="H1" s="297"/>
      <c r="I1" s="297"/>
      <c r="J1" s="297"/>
      <c r="K1" s="297"/>
      <c r="L1" s="297"/>
      <c r="M1" s="297"/>
      <c r="N1" s="297"/>
      <c r="O1" s="297"/>
      <c r="P1" s="297"/>
      <c r="Q1" s="297"/>
      <c r="R1" s="297"/>
      <c r="S1" s="298"/>
      <c r="T1" s="298"/>
      <c r="U1" s="299"/>
    </row>
    <row r="2" spans="1:21 16344:16348" ht="13.8" x14ac:dyDescent="0.25">
      <c r="A2" s="300" t="s">
        <v>78</v>
      </c>
      <c r="B2" s="300" t="s">
        <v>79</v>
      </c>
      <c r="C2" s="300" t="s">
        <v>80</v>
      </c>
      <c r="D2" s="300" t="s">
        <v>81</v>
      </c>
      <c r="E2" s="300" t="s">
        <v>82</v>
      </c>
      <c r="F2" s="300" t="s">
        <v>83</v>
      </c>
      <c r="G2" s="300" t="s">
        <v>84</v>
      </c>
      <c r="H2" s="300" t="s">
        <v>85</v>
      </c>
      <c r="I2" s="300" t="s">
        <v>86</v>
      </c>
      <c r="J2" s="300" t="s">
        <v>87</v>
      </c>
      <c r="K2" s="300" t="s">
        <v>88</v>
      </c>
      <c r="L2" s="300" t="s">
        <v>89</v>
      </c>
      <c r="M2" s="300" t="s">
        <v>90</v>
      </c>
      <c r="N2" s="300" t="s">
        <v>91</v>
      </c>
      <c r="O2" s="300" t="s">
        <v>92</v>
      </c>
      <c r="P2" s="300" t="s">
        <v>93</v>
      </c>
      <c r="Q2" s="300" t="s">
        <v>94</v>
      </c>
      <c r="R2" s="300" t="s">
        <v>95</v>
      </c>
      <c r="S2" s="300" t="s">
        <v>96</v>
      </c>
      <c r="T2" s="300" t="s">
        <v>97</v>
      </c>
      <c r="U2" s="300" t="s">
        <v>98</v>
      </c>
    </row>
    <row r="3" spans="1:21 16344:16348" ht="13.8" x14ac:dyDescent="0.25">
      <c r="A3" s="274"/>
      <c r="B3" s="274"/>
      <c r="C3" s="274"/>
      <c r="D3" s="274"/>
      <c r="E3" s="274"/>
      <c r="F3" s="274"/>
      <c r="G3" s="274"/>
      <c r="H3" s="274"/>
      <c r="I3" s="274"/>
      <c r="J3" s="274"/>
      <c r="K3" s="274"/>
      <c r="L3" s="274"/>
      <c r="M3" s="274"/>
      <c r="N3" s="274"/>
      <c r="O3" s="274"/>
      <c r="P3" s="274"/>
      <c r="Q3" s="274"/>
      <c r="R3" s="274"/>
      <c r="S3" s="274"/>
      <c r="T3" s="274"/>
      <c r="U3" s="302"/>
    </row>
    <row r="4" spans="1:21 16344:16348" ht="13.8" x14ac:dyDescent="0.25">
      <c r="A4" s="275"/>
      <c r="B4" s="275" t="s">
        <v>99</v>
      </c>
      <c r="C4" s="275" t="s">
        <v>100</v>
      </c>
      <c r="D4" s="275" t="s">
        <v>101</v>
      </c>
      <c r="E4" s="275"/>
      <c r="F4" s="285"/>
      <c r="G4" s="274"/>
      <c r="H4" s="274"/>
      <c r="I4" s="305">
        <v>569.57500000000005</v>
      </c>
      <c r="J4" s="305">
        <v>538.596</v>
      </c>
      <c r="K4" s="305">
        <v>496.363</v>
      </c>
      <c r="L4" s="305">
        <v>442.55799999999999</v>
      </c>
      <c r="M4" s="305">
        <v>385.161</v>
      </c>
      <c r="N4" s="305">
        <v>326.53399999999999</v>
      </c>
      <c r="O4" s="305">
        <v>326.53399999999999</v>
      </c>
      <c r="P4" s="305">
        <v>326.53399999999999</v>
      </c>
      <c r="Q4" s="305">
        <v>326.53399999999999</v>
      </c>
      <c r="R4" s="305">
        <v>326.53399999999999</v>
      </c>
      <c r="S4" s="305">
        <v>326.53399999999999</v>
      </c>
      <c r="T4" s="287"/>
      <c r="U4" s="287"/>
      <c r="XDP4"/>
      <c r="XDQ4"/>
      <c r="XDR4"/>
      <c r="XDS4"/>
      <c r="XDT4"/>
    </row>
    <row r="5" spans="1:21 16344:16348" x14ac:dyDescent="0.25">
      <c r="A5" s="275"/>
      <c r="B5" s="275" t="s">
        <v>102</v>
      </c>
      <c r="C5" s="275" t="s">
        <v>103</v>
      </c>
      <c r="D5" s="275" t="s">
        <v>101</v>
      </c>
      <c r="E5" s="275"/>
      <c r="F5" s="285"/>
      <c r="G5" s="285"/>
      <c r="H5" s="285"/>
      <c r="I5" s="305">
        <v>818.95699999999999</v>
      </c>
      <c r="J5" s="305">
        <v>870.01199999999994</v>
      </c>
      <c r="K5" s="305">
        <v>932.322</v>
      </c>
      <c r="L5" s="305">
        <v>1002.85</v>
      </c>
      <c r="M5" s="305">
        <v>1076.971</v>
      </c>
      <c r="N5" s="305">
        <v>1152.3219999999999</v>
      </c>
      <c r="O5" s="305">
        <v>1152.3219999999999</v>
      </c>
      <c r="P5" s="305">
        <v>1152.3219999999999</v>
      </c>
      <c r="Q5" s="305">
        <v>1152.3219999999999</v>
      </c>
      <c r="R5" s="305">
        <v>1152.3219999999999</v>
      </c>
      <c r="S5" s="305">
        <v>1152.3219999999999</v>
      </c>
      <c r="T5" s="287"/>
      <c r="U5" s="287"/>
    </row>
    <row r="6" spans="1:21 16344:16348" x14ac:dyDescent="0.25">
      <c r="A6" s="275"/>
      <c r="B6" s="275" t="s">
        <v>104</v>
      </c>
      <c r="C6" s="275" t="s">
        <v>105</v>
      </c>
      <c r="D6" s="275" t="s">
        <v>101</v>
      </c>
      <c r="E6" s="275"/>
      <c r="F6" s="285"/>
      <c r="G6" s="285"/>
      <c r="H6" s="285"/>
      <c r="I6" s="314">
        <v>0</v>
      </c>
      <c r="J6" s="314">
        <v>0</v>
      </c>
      <c r="K6" s="314">
        <v>0</v>
      </c>
      <c r="L6" s="314">
        <v>0</v>
      </c>
      <c r="M6" s="314">
        <v>0</v>
      </c>
      <c r="N6" s="314">
        <v>0</v>
      </c>
      <c r="O6" s="305">
        <f t="shared" ref="O6:S9" si="0">+N6</f>
        <v>0</v>
      </c>
      <c r="P6" s="305">
        <f t="shared" si="0"/>
        <v>0</v>
      </c>
      <c r="Q6" s="305">
        <f t="shared" si="0"/>
        <v>0</v>
      </c>
      <c r="R6" s="305">
        <f t="shared" si="0"/>
        <v>0</v>
      </c>
      <c r="S6" s="305">
        <f t="shared" si="0"/>
        <v>0</v>
      </c>
      <c r="T6" s="287"/>
      <c r="U6" s="287"/>
    </row>
    <row r="7" spans="1:21 16344:16348" x14ac:dyDescent="0.25">
      <c r="A7" s="275"/>
      <c r="B7" s="275" t="s">
        <v>106</v>
      </c>
      <c r="C7" s="275" t="s">
        <v>107</v>
      </c>
      <c r="D7" s="275" t="s">
        <v>101</v>
      </c>
      <c r="E7" s="275"/>
      <c r="F7" s="285"/>
      <c r="G7" s="285"/>
      <c r="H7" s="285"/>
      <c r="I7" s="315">
        <v>0</v>
      </c>
      <c r="J7" s="315">
        <v>0</v>
      </c>
      <c r="K7" s="315">
        <v>0</v>
      </c>
      <c r="L7" s="315">
        <v>0</v>
      </c>
      <c r="M7" s="315">
        <v>0</v>
      </c>
      <c r="N7" s="315">
        <v>0</v>
      </c>
      <c r="O7" s="305">
        <f t="shared" si="0"/>
        <v>0</v>
      </c>
      <c r="P7" s="305">
        <f t="shared" si="0"/>
        <v>0</v>
      </c>
      <c r="Q7" s="305">
        <f t="shared" si="0"/>
        <v>0</v>
      </c>
      <c r="R7" s="305">
        <f t="shared" si="0"/>
        <v>0</v>
      </c>
      <c r="S7" s="305">
        <f t="shared" si="0"/>
        <v>0</v>
      </c>
      <c r="T7" s="287"/>
      <c r="U7" s="287"/>
    </row>
    <row r="8" spans="1:21 16344:16348" x14ac:dyDescent="0.25">
      <c r="A8" s="275"/>
      <c r="B8" s="275" t="s">
        <v>108</v>
      </c>
      <c r="C8" s="275" t="s">
        <v>109</v>
      </c>
      <c r="D8" s="275" t="s">
        <v>101</v>
      </c>
      <c r="E8" s="275"/>
      <c r="F8" s="285"/>
      <c r="G8" s="285"/>
      <c r="H8" s="315">
        <v>0</v>
      </c>
      <c r="I8" s="315">
        <v>0</v>
      </c>
      <c r="J8" s="315">
        <v>0</v>
      </c>
      <c r="K8" s="315">
        <v>0</v>
      </c>
      <c r="L8" s="315">
        <v>0</v>
      </c>
      <c r="M8" s="315">
        <v>0</v>
      </c>
      <c r="N8" s="315">
        <v>0</v>
      </c>
      <c r="O8" s="305">
        <f t="shared" si="0"/>
        <v>0</v>
      </c>
      <c r="P8" s="305">
        <f t="shared" si="0"/>
        <v>0</v>
      </c>
      <c r="Q8" s="305">
        <f t="shared" si="0"/>
        <v>0</v>
      </c>
      <c r="R8" s="305">
        <f t="shared" si="0"/>
        <v>0</v>
      </c>
      <c r="S8" s="305">
        <f t="shared" si="0"/>
        <v>0</v>
      </c>
      <c r="T8" s="287"/>
      <c r="U8" s="287"/>
    </row>
    <row r="9" spans="1:21 16344:16348" x14ac:dyDescent="0.25">
      <c r="A9" s="275"/>
      <c r="B9" s="275" t="s">
        <v>110</v>
      </c>
      <c r="C9" s="275" t="s">
        <v>111</v>
      </c>
      <c r="D9" s="275" t="s">
        <v>101</v>
      </c>
      <c r="E9" s="275"/>
      <c r="F9" s="285"/>
      <c r="G9" s="285"/>
      <c r="H9" s="315">
        <v>0</v>
      </c>
      <c r="I9" s="315">
        <v>0</v>
      </c>
      <c r="J9" s="315">
        <v>0</v>
      </c>
      <c r="K9" s="315">
        <v>0</v>
      </c>
      <c r="L9" s="315">
        <v>0</v>
      </c>
      <c r="M9" s="315">
        <v>0</v>
      </c>
      <c r="N9" s="315">
        <v>0</v>
      </c>
      <c r="O9" s="305">
        <f t="shared" si="0"/>
        <v>0</v>
      </c>
      <c r="P9" s="305">
        <f t="shared" si="0"/>
        <v>0</v>
      </c>
      <c r="Q9" s="305">
        <f t="shared" si="0"/>
        <v>0</v>
      </c>
      <c r="R9" s="305">
        <f t="shared" si="0"/>
        <v>0</v>
      </c>
      <c r="S9" s="305">
        <f t="shared" si="0"/>
        <v>0</v>
      </c>
      <c r="T9" s="287"/>
      <c r="U9" s="287"/>
    </row>
    <row r="10" spans="1:21 16344:16348" x14ac:dyDescent="0.25">
      <c r="A10" s="276" t="s">
        <v>112</v>
      </c>
      <c r="B10" s="334" t="s">
        <v>112</v>
      </c>
      <c r="C10" s="276" t="s">
        <v>113</v>
      </c>
      <c r="D10" s="276" t="s">
        <v>114</v>
      </c>
      <c r="E10" s="276"/>
      <c r="F10" s="279"/>
      <c r="G10" s="279"/>
      <c r="H10" s="279"/>
      <c r="I10" s="306"/>
      <c r="J10" s="306">
        <v>19.330758685257635</v>
      </c>
      <c r="K10" s="306">
        <v>18.938264344100002</v>
      </c>
      <c r="L10" s="306">
        <v>18.615506119967694</v>
      </c>
      <c r="M10" s="306">
        <v>18.323955510160822</v>
      </c>
      <c r="N10" s="306">
        <v>17.677776184672243</v>
      </c>
      <c r="O10" s="306">
        <v>17.677776184672243</v>
      </c>
      <c r="P10" s="306">
        <v>17.677776184672243</v>
      </c>
      <c r="Q10" s="306">
        <v>17.677776184672243</v>
      </c>
      <c r="R10" s="306">
        <v>17.677776184672243</v>
      </c>
      <c r="S10" s="306">
        <v>17.677776184672243</v>
      </c>
      <c r="T10" s="279"/>
      <c r="U10" s="279"/>
    </row>
    <row r="11" spans="1:21 16344:16348" x14ac:dyDescent="0.25">
      <c r="A11" s="276" t="s">
        <v>112</v>
      </c>
      <c r="B11" s="334" t="s">
        <v>112</v>
      </c>
      <c r="C11" s="276" t="s">
        <v>115</v>
      </c>
      <c r="D11" s="276" t="s">
        <v>114</v>
      </c>
      <c r="E11" s="276"/>
      <c r="F11" s="279"/>
      <c r="G11" s="279"/>
      <c r="H11" s="279"/>
      <c r="I11" s="306"/>
      <c r="J11" s="306"/>
      <c r="K11" s="306"/>
      <c r="L11" s="306"/>
      <c r="M11" s="306"/>
      <c r="N11" s="306"/>
      <c r="O11" s="306"/>
      <c r="P11" s="306"/>
      <c r="Q11" s="306"/>
      <c r="R11" s="306"/>
      <c r="S11" s="306"/>
      <c r="T11" s="279"/>
      <c r="U11" s="279"/>
    </row>
    <row r="12" spans="1:21 16344:16348" x14ac:dyDescent="0.25">
      <c r="A12" s="276" t="s">
        <v>112</v>
      </c>
      <c r="B12" s="334" t="s">
        <v>112</v>
      </c>
      <c r="C12" s="276" t="s">
        <v>116</v>
      </c>
      <c r="D12" s="276" t="s">
        <v>114</v>
      </c>
      <c r="E12" s="276"/>
      <c r="F12" s="279"/>
      <c r="G12" s="279"/>
      <c r="H12" s="279"/>
      <c r="I12" s="306"/>
      <c r="J12" s="306"/>
      <c r="K12" s="306"/>
      <c r="L12" s="306"/>
      <c r="M12" s="306"/>
      <c r="N12" s="306"/>
      <c r="O12" s="306"/>
      <c r="P12" s="306"/>
      <c r="Q12" s="306"/>
      <c r="R12" s="306"/>
      <c r="S12" s="306"/>
      <c r="T12" s="279"/>
      <c r="U12" s="279"/>
    </row>
    <row r="13" spans="1:21 16344:16348" x14ac:dyDescent="0.25">
      <c r="A13" s="276" t="s">
        <v>112</v>
      </c>
      <c r="B13" s="334" t="s">
        <v>112</v>
      </c>
      <c r="C13" s="276" t="s">
        <v>117</v>
      </c>
      <c r="D13" s="276" t="s">
        <v>114</v>
      </c>
      <c r="E13" s="276"/>
      <c r="F13" s="279"/>
      <c r="G13" s="279"/>
      <c r="H13" s="279"/>
      <c r="I13" s="306"/>
      <c r="J13" s="306">
        <v>17.412975835901626</v>
      </c>
      <c r="K13" s="306">
        <v>17.13821100099652</v>
      </c>
      <c r="L13" s="306">
        <v>16.926864553600939</v>
      </c>
      <c r="M13" s="306">
        <v>16.729731836562991</v>
      </c>
      <c r="N13" s="306">
        <v>16.165638691354005</v>
      </c>
      <c r="O13" s="306">
        <v>16.165638691354005</v>
      </c>
      <c r="P13" s="306">
        <v>16.165638691354005</v>
      </c>
      <c r="Q13" s="306">
        <v>16.165638691354005</v>
      </c>
      <c r="R13" s="306">
        <v>16.165638691354005</v>
      </c>
      <c r="S13" s="306">
        <v>16.165638691354005</v>
      </c>
      <c r="T13" s="279"/>
      <c r="U13" s="279"/>
    </row>
    <row r="14" spans="1:21 16344:16348" x14ac:dyDescent="0.25">
      <c r="A14" s="275"/>
      <c r="B14" s="275" t="s">
        <v>118</v>
      </c>
      <c r="C14" s="275" t="s">
        <v>119</v>
      </c>
      <c r="D14" s="275" t="s">
        <v>120</v>
      </c>
      <c r="E14" s="275"/>
      <c r="F14" s="286"/>
      <c r="G14" s="286"/>
      <c r="H14" s="286"/>
      <c r="I14" s="286"/>
      <c r="J14" s="316">
        <v>0.01</v>
      </c>
      <c r="K14" s="316">
        <v>0.01</v>
      </c>
      <c r="L14" s="316">
        <v>0.01</v>
      </c>
      <c r="M14" s="316">
        <v>0.01</v>
      </c>
      <c r="N14" s="316">
        <v>0.01</v>
      </c>
      <c r="O14" s="307">
        <v>0.01</v>
      </c>
      <c r="P14" s="307">
        <v>0.01</v>
      </c>
      <c r="Q14" s="307">
        <v>0.01</v>
      </c>
      <c r="R14" s="307">
        <v>0.01</v>
      </c>
      <c r="S14" s="307">
        <v>0.01</v>
      </c>
      <c r="T14" s="287"/>
      <c r="U14" s="287"/>
    </row>
    <row r="15" spans="1:21 16344:16348" x14ac:dyDescent="0.25">
      <c r="A15" s="275"/>
      <c r="B15" s="275" t="s">
        <v>121</v>
      </c>
      <c r="C15" s="275" t="s">
        <v>122</v>
      </c>
      <c r="D15" s="275" t="s">
        <v>120</v>
      </c>
      <c r="E15" s="275"/>
      <c r="F15" s="286"/>
      <c r="G15" s="286"/>
      <c r="H15" s="286"/>
      <c r="I15" s="316">
        <v>0</v>
      </c>
      <c r="J15" s="316">
        <v>0</v>
      </c>
      <c r="K15" s="316">
        <v>0</v>
      </c>
      <c r="L15" s="316">
        <v>0</v>
      </c>
      <c r="M15" s="316">
        <v>0</v>
      </c>
      <c r="N15" s="316">
        <v>0</v>
      </c>
      <c r="O15" s="307"/>
      <c r="P15" s="307"/>
      <c r="Q15" s="307"/>
      <c r="R15" s="307"/>
      <c r="S15" s="307"/>
      <c r="T15" s="287"/>
      <c r="U15" s="287"/>
    </row>
    <row r="16" spans="1:21 16344:16348" x14ac:dyDescent="0.25">
      <c r="A16" s="275"/>
      <c r="B16" s="275" t="s">
        <v>123</v>
      </c>
      <c r="C16" s="275" t="s">
        <v>124</v>
      </c>
      <c r="D16" s="275" t="s">
        <v>120</v>
      </c>
      <c r="E16" s="275"/>
      <c r="F16" s="286"/>
      <c r="G16" s="286"/>
      <c r="H16" s="286"/>
      <c r="I16" s="316">
        <v>0</v>
      </c>
      <c r="J16" s="316">
        <v>0</v>
      </c>
      <c r="K16" s="316">
        <v>0</v>
      </c>
      <c r="L16" s="316">
        <v>0</v>
      </c>
      <c r="M16" s="316">
        <v>0</v>
      </c>
      <c r="N16" s="316">
        <v>0</v>
      </c>
      <c r="O16" s="307"/>
      <c r="P16" s="307"/>
      <c r="Q16" s="307"/>
      <c r="R16" s="307"/>
      <c r="S16" s="307"/>
      <c r="T16" s="287"/>
      <c r="U16" s="287"/>
    </row>
    <row r="17" spans="1:21" x14ac:dyDescent="0.25">
      <c r="A17" s="276"/>
      <c r="B17" s="276" t="s">
        <v>125</v>
      </c>
      <c r="C17" s="276" t="s">
        <v>126</v>
      </c>
      <c r="D17" s="276" t="s">
        <v>127</v>
      </c>
      <c r="E17" s="276"/>
      <c r="F17" s="286"/>
      <c r="G17" s="279"/>
      <c r="H17" s="317">
        <v>0</v>
      </c>
      <c r="I17" s="317">
        <v>0</v>
      </c>
      <c r="J17" s="317">
        <v>0</v>
      </c>
      <c r="K17" s="317">
        <v>0</v>
      </c>
      <c r="L17" s="317">
        <v>0</v>
      </c>
      <c r="M17" s="317">
        <v>0</v>
      </c>
      <c r="N17" s="317">
        <v>0</v>
      </c>
      <c r="O17" s="308"/>
      <c r="P17" s="308"/>
      <c r="Q17" s="308"/>
      <c r="R17" s="308"/>
      <c r="S17" s="308"/>
      <c r="T17" s="279"/>
      <c r="U17" s="279"/>
    </row>
    <row r="18" spans="1:21" x14ac:dyDescent="0.25">
      <c r="A18" s="276"/>
      <c r="B18" s="276" t="s">
        <v>128</v>
      </c>
      <c r="C18" s="276" t="s">
        <v>129</v>
      </c>
      <c r="D18" s="276" t="s">
        <v>127</v>
      </c>
      <c r="E18" s="276"/>
      <c r="F18" s="286"/>
      <c r="G18" s="279"/>
      <c r="H18" s="317">
        <v>0</v>
      </c>
      <c r="I18" s="317">
        <v>0</v>
      </c>
      <c r="J18" s="317">
        <v>0</v>
      </c>
      <c r="K18" s="317">
        <v>0</v>
      </c>
      <c r="L18" s="317">
        <v>0</v>
      </c>
      <c r="M18" s="317">
        <v>0</v>
      </c>
      <c r="N18" s="317">
        <v>0</v>
      </c>
      <c r="O18" s="308"/>
      <c r="P18" s="308"/>
      <c r="Q18" s="308"/>
      <c r="R18" s="308"/>
      <c r="S18" s="308"/>
      <c r="T18" s="279"/>
      <c r="U18" s="279"/>
    </row>
    <row r="19" spans="1:21" x14ac:dyDescent="0.25">
      <c r="A19" s="276"/>
      <c r="B19" s="276" t="s">
        <v>130</v>
      </c>
      <c r="C19" s="276" t="s">
        <v>131</v>
      </c>
      <c r="D19" s="276" t="s">
        <v>127</v>
      </c>
      <c r="E19" s="276"/>
      <c r="F19" s="286"/>
      <c r="G19" s="279"/>
      <c r="H19" s="317">
        <v>0</v>
      </c>
      <c r="I19" s="317">
        <v>0</v>
      </c>
      <c r="J19" s="317">
        <v>0</v>
      </c>
      <c r="K19" s="317">
        <v>0</v>
      </c>
      <c r="L19" s="317">
        <v>0</v>
      </c>
      <c r="M19" s="317">
        <v>0</v>
      </c>
      <c r="N19" s="317">
        <v>0</v>
      </c>
      <c r="O19" s="308"/>
      <c r="P19" s="308"/>
      <c r="Q19" s="308"/>
      <c r="R19" s="308"/>
      <c r="S19" s="308"/>
      <c r="T19" s="279"/>
      <c r="U19" s="279"/>
    </row>
    <row r="20" spans="1:21" x14ac:dyDescent="0.25">
      <c r="A20" s="276"/>
      <c r="B20" s="276" t="s">
        <v>132</v>
      </c>
      <c r="C20" s="276" t="s">
        <v>133</v>
      </c>
      <c r="D20" s="276" t="s">
        <v>127</v>
      </c>
      <c r="E20" s="276"/>
      <c r="F20" s="286"/>
      <c r="G20" s="279"/>
      <c r="H20" s="317">
        <v>0</v>
      </c>
      <c r="I20" s="317">
        <v>0</v>
      </c>
      <c r="J20" s="317">
        <v>0</v>
      </c>
      <c r="K20" s="317">
        <v>0</v>
      </c>
      <c r="L20" s="317">
        <v>0</v>
      </c>
      <c r="M20" s="317">
        <v>0</v>
      </c>
      <c r="N20" s="317">
        <v>0</v>
      </c>
      <c r="O20" s="308"/>
      <c r="P20" s="308"/>
      <c r="Q20" s="308"/>
      <c r="R20" s="308"/>
      <c r="S20" s="308"/>
      <c r="T20" s="279"/>
      <c r="U20" s="279"/>
    </row>
    <row r="21" spans="1:21" x14ac:dyDescent="0.25">
      <c r="A21" s="276"/>
      <c r="B21" s="276" t="s">
        <v>134</v>
      </c>
      <c r="C21" s="276" t="s">
        <v>135</v>
      </c>
      <c r="D21" s="276" t="s">
        <v>127</v>
      </c>
      <c r="E21" s="276"/>
      <c r="F21" s="286"/>
      <c r="G21" s="279"/>
      <c r="H21" s="317">
        <v>0</v>
      </c>
      <c r="I21" s="317">
        <v>0</v>
      </c>
      <c r="J21" s="317">
        <v>0</v>
      </c>
      <c r="K21" s="317">
        <v>0</v>
      </c>
      <c r="L21" s="317">
        <v>0</v>
      </c>
      <c r="M21" s="317">
        <v>0</v>
      </c>
      <c r="N21" s="317">
        <v>0</v>
      </c>
      <c r="O21" s="308"/>
      <c r="P21" s="308"/>
      <c r="Q21" s="308"/>
      <c r="R21" s="308"/>
      <c r="S21" s="308"/>
      <c r="T21" s="279"/>
      <c r="U21" s="279"/>
    </row>
    <row r="22" spans="1:21" x14ac:dyDescent="0.25">
      <c r="A22" s="276"/>
      <c r="B22" s="276" t="s">
        <v>136</v>
      </c>
      <c r="C22" s="276" t="s">
        <v>137</v>
      </c>
      <c r="D22" s="276" t="s">
        <v>127</v>
      </c>
      <c r="E22" s="276"/>
      <c r="F22" s="286"/>
      <c r="G22" s="279"/>
      <c r="H22" s="317">
        <v>0</v>
      </c>
      <c r="I22" s="317">
        <v>0</v>
      </c>
      <c r="J22" s="317">
        <v>0</v>
      </c>
      <c r="K22" s="317">
        <v>0</v>
      </c>
      <c r="L22" s="317">
        <v>0</v>
      </c>
      <c r="M22" s="317">
        <v>0</v>
      </c>
      <c r="N22" s="317">
        <v>0</v>
      </c>
      <c r="O22" s="308"/>
      <c r="P22" s="308"/>
      <c r="Q22" s="308"/>
      <c r="R22" s="308"/>
      <c r="S22" s="308"/>
      <c r="T22" s="279"/>
      <c r="U22" s="279"/>
    </row>
    <row r="23" spans="1:21" x14ac:dyDescent="0.25">
      <c r="A23" s="276"/>
      <c r="B23" s="276" t="s">
        <v>138</v>
      </c>
      <c r="C23" s="276" t="s">
        <v>139</v>
      </c>
      <c r="D23" s="276" t="s">
        <v>127</v>
      </c>
      <c r="E23" s="276"/>
      <c r="F23" s="286"/>
      <c r="G23" s="279"/>
      <c r="H23" s="317">
        <v>0</v>
      </c>
      <c r="I23" s="317">
        <v>0</v>
      </c>
      <c r="J23" s="317">
        <v>0</v>
      </c>
      <c r="K23" s="317">
        <v>0</v>
      </c>
      <c r="L23" s="317">
        <v>0</v>
      </c>
      <c r="M23" s="317">
        <v>0</v>
      </c>
      <c r="N23" s="317">
        <v>0</v>
      </c>
      <c r="O23" s="308"/>
      <c r="P23" s="308"/>
      <c r="Q23" s="308"/>
      <c r="R23" s="308"/>
      <c r="S23" s="308"/>
      <c r="T23" s="279"/>
      <c r="U23" s="279"/>
    </row>
    <row r="24" spans="1:21" x14ac:dyDescent="0.25">
      <c r="A24" s="276"/>
      <c r="B24" s="276" t="s">
        <v>140</v>
      </c>
      <c r="C24" s="276" t="s">
        <v>141</v>
      </c>
      <c r="D24" s="276" t="s">
        <v>127</v>
      </c>
      <c r="E24" s="276"/>
      <c r="F24" s="286"/>
      <c r="G24" s="279"/>
      <c r="H24" s="317">
        <v>0</v>
      </c>
      <c r="I24" s="317">
        <v>0</v>
      </c>
      <c r="J24" s="317">
        <v>0</v>
      </c>
      <c r="K24" s="317">
        <v>0</v>
      </c>
      <c r="L24" s="317">
        <v>0</v>
      </c>
      <c r="M24" s="317">
        <v>0</v>
      </c>
      <c r="N24" s="317">
        <v>0</v>
      </c>
      <c r="O24" s="308"/>
      <c r="P24" s="308"/>
      <c r="Q24" s="308"/>
      <c r="R24" s="308"/>
      <c r="S24" s="308"/>
      <c r="T24" s="279"/>
      <c r="U24" s="279"/>
    </row>
    <row r="25" spans="1:21" x14ac:dyDescent="0.25">
      <c r="A25" s="276"/>
      <c r="B25" s="276" t="s">
        <v>142</v>
      </c>
      <c r="C25" s="276" t="s">
        <v>143</v>
      </c>
      <c r="D25" s="276" t="s">
        <v>127</v>
      </c>
      <c r="E25" s="276"/>
      <c r="F25" s="286"/>
      <c r="G25" s="279"/>
      <c r="H25" s="317">
        <v>0</v>
      </c>
      <c r="I25" s="317">
        <v>0</v>
      </c>
      <c r="J25" s="317">
        <v>0</v>
      </c>
      <c r="K25" s="317">
        <v>0</v>
      </c>
      <c r="L25" s="317">
        <v>0</v>
      </c>
      <c r="M25" s="317">
        <v>0</v>
      </c>
      <c r="N25" s="317">
        <v>0</v>
      </c>
      <c r="O25" s="308"/>
      <c r="P25" s="308"/>
      <c r="Q25" s="308"/>
      <c r="R25" s="308"/>
      <c r="S25" s="308"/>
      <c r="T25" s="279"/>
      <c r="U25" s="279"/>
    </row>
    <row r="26" spans="1:21" x14ac:dyDescent="0.25">
      <c r="A26" s="276"/>
      <c r="B26" s="276" t="s">
        <v>144</v>
      </c>
      <c r="C26" s="276" t="s">
        <v>145</v>
      </c>
      <c r="D26" s="276" t="s">
        <v>127</v>
      </c>
      <c r="E26" s="276"/>
      <c r="F26" s="286"/>
      <c r="G26" s="279"/>
      <c r="H26" s="317">
        <v>0</v>
      </c>
      <c r="I26" s="317">
        <v>0</v>
      </c>
      <c r="J26" s="317">
        <v>0</v>
      </c>
      <c r="K26" s="317">
        <v>0</v>
      </c>
      <c r="L26" s="317">
        <v>0</v>
      </c>
      <c r="M26" s="317">
        <v>0</v>
      </c>
      <c r="N26" s="317">
        <v>0</v>
      </c>
      <c r="O26" s="308"/>
      <c r="P26" s="308"/>
      <c r="Q26" s="308"/>
      <c r="R26" s="308"/>
      <c r="S26" s="308"/>
      <c r="T26" s="279"/>
      <c r="U26" s="279"/>
    </row>
    <row r="27" spans="1:21" x14ac:dyDescent="0.25">
      <c r="A27" s="275"/>
      <c r="B27" s="275" t="s">
        <v>146</v>
      </c>
      <c r="C27" s="275" t="s">
        <v>147</v>
      </c>
      <c r="D27" s="275" t="s">
        <v>120</v>
      </c>
      <c r="E27" s="275"/>
      <c r="F27" s="286"/>
      <c r="G27" s="286"/>
      <c r="H27" s="316">
        <v>0</v>
      </c>
      <c r="I27" s="316">
        <v>0</v>
      </c>
      <c r="J27" s="316">
        <v>0</v>
      </c>
      <c r="K27" s="316">
        <v>0</v>
      </c>
      <c r="L27" s="316">
        <v>0</v>
      </c>
      <c r="M27" s="316">
        <v>0</v>
      </c>
      <c r="N27" s="316">
        <v>0</v>
      </c>
      <c r="O27" s="307"/>
      <c r="P27" s="307"/>
      <c r="Q27" s="307"/>
      <c r="R27" s="307"/>
      <c r="S27" s="307"/>
      <c r="T27" s="287"/>
      <c r="U27" s="287"/>
    </row>
    <row r="28" spans="1:21" x14ac:dyDescent="0.25">
      <c r="A28" s="275"/>
      <c r="B28" s="275" t="s">
        <v>148</v>
      </c>
      <c r="C28" s="275" t="s">
        <v>149</v>
      </c>
      <c r="D28" s="275" t="s">
        <v>120</v>
      </c>
      <c r="E28" s="275"/>
      <c r="F28" s="286"/>
      <c r="G28" s="286"/>
      <c r="H28" s="316">
        <v>0</v>
      </c>
      <c r="I28" s="316">
        <v>0</v>
      </c>
      <c r="J28" s="316">
        <v>0</v>
      </c>
      <c r="K28" s="316">
        <v>0</v>
      </c>
      <c r="L28" s="316">
        <v>0</v>
      </c>
      <c r="M28" s="316">
        <v>0</v>
      </c>
      <c r="N28" s="316">
        <v>0</v>
      </c>
      <c r="O28" s="307"/>
      <c r="P28" s="307"/>
      <c r="Q28" s="307"/>
      <c r="R28" s="307"/>
      <c r="S28" s="307"/>
      <c r="T28" s="287"/>
      <c r="U28" s="287"/>
    </row>
    <row r="29" spans="1:21" x14ac:dyDescent="0.25">
      <c r="A29" s="275"/>
      <c r="B29" s="275" t="s">
        <v>150</v>
      </c>
      <c r="C29" s="275" t="s">
        <v>151</v>
      </c>
      <c r="D29" s="275" t="s">
        <v>120</v>
      </c>
      <c r="E29" s="275"/>
      <c r="F29" s="286"/>
      <c r="G29" s="286"/>
      <c r="H29" s="316">
        <v>0</v>
      </c>
      <c r="I29" s="316">
        <v>0</v>
      </c>
      <c r="J29" s="316">
        <v>0</v>
      </c>
      <c r="K29" s="316">
        <v>0</v>
      </c>
      <c r="L29" s="316">
        <v>0</v>
      </c>
      <c r="M29" s="316">
        <v>0</v>
      </c>
      <c r="N29" s="316">
        <v>0</v>
      </c>
      <c r="O29" s="307"/>
      <c r="P29" s="307"/>
      <c r="Q29" s="307"/>
      <c r="R29" s="307"/>
      <c r="S29" s="307"/>
      <c r="T29" s="287"/>
      <c r="U29" s="287"/>
    </row>
    <row r="30" spans="1:21" x14ac:dyDescent="0.25">
      <c r="A30" s="275"/>
      <c r="B30" s="275" t="s">
        <v>152</v>
      </c>
      <c r="C30" s="275" t="s">
        <v>153</v>
      </c>
      <c r="D30" s="275" t="s">
        <v>120</v>
      </c>
      <c r="E30" s="275"/>
      <c r="F30" s="286"/>
      <c r="G30" s="286"/>
      <c r="H30" s="316">
        <v>0</v>
      </c>
      <c r="I30" s="316">
        <v>0</v>
      </c>
      <c r="J30" s="316">
        <v>0</v>
      </c>
      <c r="K30" s="316">
        <v>0</v>
      </c>
      <c r="L30" s="316">
        <v>0</v>
      </c>
      <c r="M30" s="316">
        <v>0</v>
      </c>
      <c r="N30" s="316">
        <v>0</v>
      </c>
      <c r="O30" s="307"/>
      <c r="P30" s="307"/>
      <c r="Q30" s="307"/>
      <c r="R30" s="307"/>
      <c r="S30" s="307"/>
      <c r="T30" s="287"/>
      <c r="U30" s="287"/>
    </row>
    <row r="31" spans="1:21" x14ac:dyDescent="0.25">
      <c r="A31" s="275"/>
      <c r="B31" s="275" t="s">
        <v>154</v>
      </c>
      <c r="C31" s="275" t="s">
        <v>155</v>
      </c>
      <c r="D31" s="275" t="s">
        <v>120</v>
      </c>
      <c r="E31" s="275"/>
      <c r="F31" s="286"/>
      <c r="G31" s="286"/>
      <c r="H31" s="316">
        <v>0</v>
      </c>
      <c r="I31" s="316">
        <v>0</v>
      </c>
      <c r="J31" s="316">
        <v>0</v>
      </c>
      <c r="K31" s="316">
        <v>0</v>
      </c>
      <c r="L31" s="316">
        <v>0</v>
      </c>
      <c r="M31" s="316">
        <v>0</v>
      </c>
      <c r="N31" s="316">
        <v>0</v>
      </c>
      <c r="O31" s="307"/>
      <c r="P31" s="307"/>
      <c r="Q31" s="307"/>
      <c r="R31" s="307"/>
      <c r="S31" s="307"/>
      <c r="T31" s="287"/>
      <c r="U31" s="287"/>
    </row>
    <row r="32" spans="1:21" x14ac:dyDescent="0.25">
      <c r="A32" s="275"/>
      <c r="B32" s="275" t="s">
        <v>156</v>
      </c>
      <c r="C32" s="275" t="s">
        <v>157</v>
      </c>
      <c r="D32" s="275" t="s">
        <v>120</v>
      </c>
      <c r="E32" s="275"/>
      <c r="F32" s="286"/>
      <c r="G32" s="286"/>
      <c r="H32" s="316">
        <v>0</v>
      </c>
      <c r="I32" s="316">
        <v>0</v>
      </c>
      <c r="J32" s="316">
        <v>0</v>
      </c>
      <c r="K32" s="316">
        <v>0</v>
      </c>
      <c r="L32" s="316">
        <v>0</v>
      </c>
      <c r="M32" s="316">
        <v>0</v>
      </c>
      <c r="N32" s="316">
        <v>0</v>
      </c>
      <c r="O32" s="307"/>
      <c r="P32" s="307"/>
      <c r="Q32" s="307"/>
      <c r="R32" s="307"/>
      <c r="S32" s="307"/>
      <c r="T32" s="287"/>
      <c r="U32" s="287"/>
    </row>
    <row r="33" spans="1:21" x14ac:dyDescent="0.25">
      <c r="A33" s="275"/>
      <c r="B33" s="275" t="s">
        <v>158</v>
      </c>
      <c r="C33" s="275" t="s">
        <v>159</v>
      </c>
      <c r="D33" s="275" t="s">
        <v>120</v>
      </c>
      <c r="E33" s="275"/>
      <c r="F33" s="286"/>
      <c r="G33" s="286"/>
      <c r="H33" s="316">
        <v>0</v>
      </c>
      <c r="I33" s="316">
        <v>0</v>
      </c>
      <c r="J33" s="316">
        <v>0</v>
      </c>
      <c r="K33" s="316">
        <v>0</v>
      </c>
      <c r="L33" s="316">
        <v>0</v>
      </c>
      <c r="M33" s="316">
        <v>0</v>
      </c>
      <c r="N33" s="316">
        <v>0</v>
      </c>
      <c r="O33" s="307"/>
      <c r="P33" s="307"/>
      <c r="Q33" s="307"/>
      <c r="R33" s="307"/>
      <c r="S33" s="307"/>
      <c r="T33" s="287"/>
      <c r="U33" s="287"/>
    </row>
    <row r="34" spans="1:21" x14ac:dyDescent="0.25">
      <c r="A34" s="275"/>
      <c r="B34" s="275" t="s">
        <v>160</v>
      </c>
      <c r="C34" s="275" t="s">
        <v>161</v>
      </c>
      <c r="D34" s="275" t="s">
        <v>120</v>
      </c>
      <c r="E34" s="275"/>
      <c r="F34" s="286"/>
      <c r="G34" s="286"/>
      <c r="H34" s="316">
        <v>0</v>
      </c>
      <c r="I34" s="316">
        <v>0</v>
      </c>
      <c r="J34" s="316">
        <v>0</v>
      </c>
      <c r="K34" s="316">
        <v>0</v>
      </c>
      <c r="L34" s="316">
        <v>0</v>
      </c>
      <c r="M34" s="316">
        <v>0</v>
      </c>
      <c r="N34" s="316">
        <v>0</v>
      </c>
      <c r="O34" s="307"/>
      <c r="P34" s="307"/>
      <c r="Q34" s="307"/>
      <c r="R34" s="307"/>
      <c r="S34" s="307"/>
      <c r="T34" s="287"/>
      <c r="U34" s="287"/>
    </row>
    <row r="35" spans="1:21" x14ac:dyDescent="0.25">
      <c r="A35" s="275"/>
      <c r="B35" s="275" t="s">
        <v>162</v>
      </c>
      <c r="C35" s="275" t="s">
        <v>163</v>
      </c>
      <c r="D35" s="275" t="s">
        <v>120</v>
      </c>
      <c r="E35" s="275"/>
      <c r="F35" s="286"/>
      <c r="G35" s="286"/>
      <c r="H35" s="316">
        <v>0</v>
      </c>
      <c r="I35" s="316">
        <v>0</v>
      </c>
      <c r="J35" s="316">
        <v>0</v>
      </c>
      <c r="K35" s="316">
        <v>0</v>
      </c>
      <c r="L35" s="316">
        <v>0</v>
      </c>
      <c r="M35" s="316">
        <v>0</v>
      </c>
      <c r="N35" s="316">
        <v>0</v>
      </c>
      <c r="O35" s="307"/>
      <c r="P35" s="307"/>
      <c r="Q35" s="307"/>
      <c r="R35" s="307"/>
      <c r="S35" s="307"/>
      <c r="T35" s="287"/>
      <c r="U35" s="287"/>
    </row>
    <row r="36" spans="1:21" x14ac:dyDescent="0.25">
      <c r="A36" s="275"/>
      <c r="B36" s="275" t="s">
        <v>164</v>
      </c>
      <c r="C36" s="275" t="s">
        <v>165</v>
      </c>
      <c r="D36" s="275" t="s">
        <v>120</v>
      </c>
      <c r="E36" s="275"/>
      <c r="F36" s="286"/>
      <c r="G36" s="286"/>
      <c r="H36" s="316">
        <v>0</v>
      </c>
      <c r="I36" s="316">
        <v>0</v>
      </c>
      <c r="J36" s="316">
        <v>0</v>
      </c>
      <c r="K36" s="316">
        <v>0</v>
      </c>
      <c r="L36" s="316">
        <v>0</v>
      </c>
      <c r="M36" s="316">
        <v>0</v>
      </c>
      <c r="N36" s="316">
        <v>0</v>
      </c>
      <c r="O36" s="307"/>
      <c r="P36" s="307"/>
      <c r="Q36" s="307"/>
      <c r="R36" s="307"/>
      <c r="S36" s="307"/>
      <c r="T36" s="287"/>
      <c r="U36" s="287"/>
    </row>
    <row r="37" spans="1:21" x14ac:dyDescent="0.25">
      <c r="A37" s="275"/>
      <c r="B37" s="275" t="s">
        <v>166</v>
      </c>
      <c r="C37" s="275" t="s">
        <v>167</v>
      </c>
      <c r="D37" s="275" t="s">
        <v>168</v>
      </c>
      <c r="E37" s="275"/>
      <c r="F37" s="286"/>
      <c r="G37" s="286"/>
      <c r="H37" s="318">
        <v>0</v>
      </c>
      <c r="I37" s="318">
        <v>0</v>
      </c>
      <c r="J37" s="318">
        <v>0</v>
      </c>
      <c r="K37" s="318">
        <v>0</v>
      </c>
      <c r="L37" s="318">
        <v>0</v>
      </c>
      <c r="M37" s="318">
        <v>0</v>
      </c>
      <c r="N37" s="318">
        <v>0</v>
      </c>
      <c r="O37" s="309"/>
      <c r="P37" s="309"/>
      <c r="Q37" s="309"/>
      <c r="R37" s="309"/>
      <c r="S37" s="309"/>
      <c r="T37" s="287"/>
      <c r="U37" s="287"/>
    </row>
    <row r="38" spans="1:21" x14ac:dyDescent="0.25">
      <c r="A38" s="275"/>
      <c r="B38" s="275" t="s">
        <v>169</v>
      </c>
      <c r="C38" s="275" t="s">
        <v>170</v>
      </c>
      <c r="D38" s="275" t="s">
        <v>168</v>
      </c>
      <c r="E38" s="275"/>
      <c r="F38" s="286"/>
      <c r="G38" s="286"/>
      <c r="H38" s="318">
        <v>0</v>
      </c>
      <c r="I38" s="318">
        <v>0</v>
      </c>
      <c r="J38" s="318">
        <v>0</v>
      </c>
      <c r="K38" s="318">
        <v>0</v>
      </c>
      <c r="L38" s="318">
        <v>0</v>
      </c>
      <c r="M38" s="318">
        <v>0</v>
      </c>
      <c r="N38" s="318">
        <v>0</v>
      </c>
      <c r="O38" s="309"/>
      <c r="P38" s="309"/>
      <c r="Q38" s="309"/>
      <c r="R38" s="309"/>
      <c r="S38" s="309"/>
      <c r="T38" s="287"/>
      <c r="U38" s="287"/>
    </row>
    <row r="39" spans="1:21" x14ac:dyDescent="0.25">
      <c r="A39" s="275"/>
      <c r="B39" s="275" t="s">
        <v>171</v>
      </c>
      <c r="C39" s="275" t="s">
        <v>172</v>
      </c>
      <c r="D39" s="275" t="s">
        <v>168</v>
      </c>
      <c r="E39" s="275"/>
      <c r="F39" s="286"/>
      <c r="G39" s="286"/>
      <c r="H39" s="318">
        <v>0</v>
      </c>
      <c r="I39" s="318">
        <v>0</v>
      </c>
      <c r="J39" s="318">
        <v>0</v>
      </c>
      <c r="K39" s="318">
        <v>0</v>
      </c>
      <c r="L39" s="318">
        <v>0</v>
      </c>
      <c r="M39" s="318">
        <v>0</v>
      </c>
      <c r="N39" s="318">
        <v>0</v>
      </c>
      <c r="O39" s="309"/>
      <c r="P39" s="309"/>
      <c r="Q39" s="309"/>
      <c r="R39" s="309"/>
      <c r="S39" s="309"/>
      <c r="T39" s="287"/>
      <c r="U39" s="287"/>
    </row>
    <row r="40" spans="1:21" x14ac:dyDescent="0.25">
      <c r="A40" s="275"/>
      <c r="B40" s="275" t="s">
        <v>173</v>
      </c>
      <c r="C40" s="275" t="s">
        <v>174</v>
      </c>
      <c r="D40" s="275" t="s">
        <v>168</v>
      </c>
      <c r="E40" s="275"/>
      <c r="F40" s="286"/>
      <c r="G40" s="286"/>
      <c r="H40" s="318">
        <v>0</v>
      </c>
      <c r="I40" s="318">
        <v>0</v>
      </c>
      <c r="J40" s="318">
        <v>0</v>
      </c>
      <c r="K40" s="318">
        <v>0</v>
      </c>
      <c r="L40" s="318">
        <v>0</v>
      </c>
      <c r="M40" s="318">
        <v>0</v>
      </c>
      <c r="N40" s="318">
        <v>0</v>
      </c>
      <c r="O40" s="309"/>
      <c r="P40" s="309"/>
      <c r="Q40" s="309"/>
      <c r="R40" s="309"/>
      <c r="S40" s="309"/>
      <c r="T40" s="287"/>
      <c r="U40" s="287"/>
    </row>
    <row r="41" spans="1:21" x14ac:dyDescent="0.25">
      <c r="A41" s="275"/>
      <c r="B41" s="275" t="s">
        <v>175</v>
      </c>
      <c r="C41" s="275" t="s">
        <v>176</v>
      </c>
      <c r="D41" s="275" t="s">
        <v>168</v>
      </c>
      <c r="E41" s="275"/>
      <c r="F41" s="286"/>
      <c r="G41" s="286"/>
      <c r="H41" s="318">
        <v>0</v>
      </c>
      <c r="I41" s="318">
        <v>0</v>
      </c>
      <c r="J41" s="318">
        <v>0</v>
      </c>
      <c r="K41" s="318">
        <v>0</v>
      </c>
      <c r="L41" s="318">
        <v>0</v>
      </c>
      <c r="M41" s="318">
        <v>0</v>
      </c>
      <c r="N41" s="318">
        <v>0</v>
      </c>
      <c r="O41" s="309"/>
      <c r="P41" s="309"/>
      <c r="Q41" s="309"/>
      <c r="R41" s="309"/>
      <c r="S41" s="309"/>
      <c r="T41" s="287"/>
      <c r="U41" s="287"/>
    </row>
    <row r="42" spans="1:21" x14ac:dyDescent="0.25">
      <c r="A42" s="275"/>
      <c r="B42" s="275" t="s">
        <v>177</v>
      </c>
      <c r="C42" s="275" t="s">
        <v>178</v>
      </c>
      <c r="D42" s="275" t="s">
        <v>168</v>
      </c>
      <c r="E42" s="275"/>
      <c r="F42" s="286"/>
      <c r="G42" s="286"/>
      <c r="H42" s="318">
        <v>0</v>
      </c>
      <c r="I42" s="318">
        <v>0</v>
      </c>
      <c r="J42" s="318">
        <v>0</v>
      </c>
      <c r="K42" s="318">
        <v>0</v>
      </c>
      <c r="L42" s="318">
        <v>0</v>
      </c>
      <c r="M42" s="318">
        <v>0</v>
      </c>
      <c r="N42" s="318">
        <v>0</v>
      </c>
      <c r="O42" s="309"/>
      <c r="P42" s="309"/>
      <c r="Q42" s="309"/>
      <c r="R42" s="309"/>
      <c r="S42" s="309"/>
      <c r="T42" s="287"/>
      <c r="U42" s="287"/>
    </row>
    <row r="43" spans="1:21" x14ac:dyDescent="0.25">
      <c r="A43" s="275"/>
      <c r="B43" s="275" t="s">
        <v>179</v>
      </c>
      <c r="C43" s="275" t="s">
        <v>180</v>
      </c>
      <c r="D43" s="275" t="s">
        <v>168</v>
      </c>
      <c r="E43" s="275"/>
      <c r="F43" s="286"/>
      <c r="G43" s="286"/>
      <c r="H43" s="318">
        <v>0</v>
      </c>
      <c r="I43" s="318">
        <v>0</v>
      </c>
      <c r="J43" s="318">
        <v>0</v>
      </c>
      <c r="K43" s="318">
        <v>0</v>
      </c>
      <c r="L43" s="318">
        <v>0</v>
      </c>
      <c r="M43" s="318">
        <v>0</v>
      </c>
      <c r="N43" s="318">
        <v>0</v>
      </c>
      <c r="O43" s="309"/>
      <c r="P43" s="309"/>
      <c r="Q43" s="309"/>
      <c r="R43" s="309"/>
      <c r="S43" s="309"/>
      <c r="T43" s="287"/>
      <c r="U43" s="287"/>
    </row>
    <row r="44" spans="1:21" x14ac:dyDescent="0.25">
      <c r="A44" s="275"/>
      <c r="B44" s="275" t="s">
        <v>181</v>
      </c>
      <c r="C44" s="275" t="s">
        <v>182</v>
      </c>
      <c r="D44" s="275" t="s">
        <v>168</v>
      </c>
      <c r="E44" s="275"/>
      <c r="F44" s="286"/>
      <c r="G44" s="286"/>
      <c r="H44" s="318">
        <v>0</v>
      </c>
      <c r="I44" s="318">
        <v>0</v>
      </c>
      <c r="J44" s="318">
        <v>0</v>
      </c>
      <c r="K44" s="318">
        <v>0</v>
      </c>
      <c r="L44" s="318">
        <v>0</v>
      </c>
      <c r="M44" s="318">
        <v>0</v>
      </c>
      <c r="N44" s="318">
        <v>0</v>
      </c>
      <c r="O44" s="309"/>
      <c r="P44" s="309"/>
      <c r="Q44" s="309"/>
      <c r="R44" s="309"/>
      <c r="S44" s="309"/>
      <c r="T44" s="287"/>
      <c r="U44" s="287"/>
    </row>
    <row r="45" spans="1:21" x14ac:dyDescent="0.25">
      <c r="A45" s="275"/>
      <c r="B45" s="275" t="s">
        <v>183</v>
      </c>
      <c r="C45" s="275" t="s">
        <v>184</v>
      </c>
      <c r="D45" s="275" t="s">
        <v>168</v>
      </c>
      <c r="E45" s="275"/>
      <c r="F45" s="286"/>
      <c r="G45" s="286"/>
      <c r="H45" s="318">
        <v>0</v>
      </c>
      <c r="I45" s="318">
        <v>0</v>
      </c>
      <c r="J45" s="318">
        <v>0</v>
      </c>
      <c r="K45" s="318">
        <v>0</v>
      </c>
      <c r="L45" s="318">
        <v>0</v>
      </c>
      <c r="M45" s="318">
        <v>0</v>
      </c>
      <c r="N45" s="318">
        <v>0</v>
      </c>
      <c r="O45" s="309"/>
      <c r="P45" s="309"/>
      <c r="Q45" s="309"/>
      <c r="R45" s="309"/>
      <c r="S45" s="309"/>
      <c r="T45" s="287"/>
      <c r="U45" s="287"/>
    </row>
    <row r="46" spans="1:21" x14ac:dyDescent="0.25">
      <c r="A46" s="275"/>
      <c r="B46" s="275" t="s">
        <v>185</v>
      </c>
      <c r="C46" s="275" t="s">
        <v>186</v>
      </c>
      <c r="D46" s="275" t="s">
        <v>168</v>
      </c>
      <c r="E46" s="275"/>
      <c r="F46" s="286"/>
      <c r="G46" s="286"/>
      <c r="H46" s="318">
        <v>0</v>
      </c>
      <c r="I46" s="318">
        <v>0</v>
      </c>
      <c r="J46" s="318">
        <v>0</v>
      </c>
      <c r="K46" s="318">
        <v>0</v>
      </c>
      <c r="L46" s="318">
        <v>0</v>
      </c>
      <c r="M46" s="318">
        <v>0</v>
      </c>
      <c r="N46" s="318">
        <v>0</v>
      </c>
      <c r="O46" s="309"/>
      <c r="P46" s="309"/>
      <c r="Q46" s="309"/>
      <c r="R46" s="309"/>
      <c r="S46" s="309"/>
      <c r="T46" s="287"/>
      <c r="U46" s="287"/>
    </row>
    <row r="47" spans="1:21" x14ac:dyDescent="0.25">
      <c r="A47" s="276"/>
      <c r="B47" s="276" t="s">
        <v>187</v>
      </c>
      <c r="C47" s="276" t="s">
        <v>188</v>
      </c>
      <c r="D47" s="276" t="s">
        <v>189</v>
      </c>
      <c r="E47" s="276"/>
      <c r="F47" s="286"/>
      <c r="G47" s="286"/>
      <c r="H47" s="317">
        <v>0</v>
      </c>
      <c r="I47" s="317">
        <v>0</v>
      </c>
      <c r="J47" s="317">
        <v>0</v>
      </c>
      <c r="K47" s="317">
        <v>0</v>
      </c>
      <c r="L47" s="317">
        <v>0</v>
      </c>
      <c r="M47" s="317">
        <v>0</v>
      </c>
      <c r="N47" s="317">
        <v>0</v>
      </c>
      <c r="O47" s="308"/>
      <c r="P47" s="308"/>
      <c r="Q47" s="308"/>
      <c r="R47" s="308"/>
      <c r="S47" s="308"/>
      <c r="T47" s="279"/>
      <c r="U47" s="279"/>
    </row>
    <row r="48" spans="1:21" x14ac:dyDescent="0.25">
      <c r="A48" s="276"/>
      <c r="B48" s="276" t="s">
        <v>190</v>
      </c>
      <c r="C48" s="276" t="s">
        <v>191</v>
      </c>
      <c r="D48" s="276" t="s">
        <v>189</v>
      </c>
      <c r="E48" s="276"/>
      <c r="F48" s="286"/>
      <c r="G48" s="286"/>
      <c r="H48" s="317">
        <v>0</v>
      </c>
      <c r="I48" s="317">
        <v>0</v>
      </c>
      <c r="J48" s="317">
        <v>0</v>
      </c>
      <c r="K48" s="317">
        <v>0</v>
      </c>
      <c r="L48" s="317">
        <v>0</v>
      </c>
      <c r="M48" s="317">
        <v>0</v>
      </c>
      <c r="N48" s="317">
        <v>0</v>
      </c>
      <c r="O48" s="308"/>
      <c r="P48" s="308"/>
      <c r="Q48" s="308"/>
      <c r="R48" s="308"/>
      <c r="S48" s="308"/>
      <c r="T48" s="279"/>
      <c r="U48" s="279"/>
    </row>
    <row r="49" spans="1:21" x14ac:dyDescent="0.25">
      <c r="A49" s="276"/>
      <c r="B49" s="276" t="s">
        <v>192</v>
      </c>
      <c r="C49" s="276" t="s">
        <v>193</v>
      </c>
      <c r="D49" s="276" t="s">
        <v>189</v>
      </c>
      <c r="E49" s="276"/>
      <c r="F49" s="286"/>
      <c r="G49" s="286"/>
      <c r="H49" s="317">
        <v>0</v>
      </c>
      <c r="I49" s="317">
        <v>0</v>
      </c>
      <c r="J49" s="317">
        <v>0</v>
      </c>
      <c r="K49" s="317">
        <v>0</v>
      </c>
      <c r="L49" s="317">
        <v>0</v>
      </c>
      <c r="M49" s="317">
        <v>0</v>
      </c>
      <c r="N49" s="317">
        <v>0</v>
      </c>
      <c r="O49" s="308"/>
      <c r="P49" s="308"/>
      <c r="Q49" s="308"/>
      <c r="R49" s="308"/>
      <c r="S49" s="308"/>
      <c r="T49" s="279"/>
      <c r="U49" s="279"/>
    </row>
    <row r="50" spans="1:21" x14ac:dyDescent="0.25">
      <c r="A50" s="276"/>
      <c r="B50" s="276" t="s">
        <v>194</v>
      </c>
      <c r="C50" s="276" t="s">
        <v>195</v>
      </c>
      <c r="D50" s="276" t="s">
        <v>189</v>
      </c>
      <c r="E50" s="276"/>
      <c r="F50" s="286"/>
      <c r="G50" s="286"/>
      <c r="H50" s="317">
        <v>0</v>
      </c>
      <c r="I50" s="317">
        <v>0</v>
      </c>
      <c r="J50" s="317">
        <v>0</v>
      </c>
      <c r="K50" s="317">
        <v>0</v>
      </c>
      <c r="L50" s="317">
        <v>0</v>
      </c>
      <c r="M50" s="317">
        <v>0</v>
      </c>
      <c r="N50" s="317">
        <v>0</v>
      </c>
      <c r="O50" s="308"/>
      <c r="P50" s="308"/>
      <c r="Q50" s="308"/>
      <c r="R50" s="308"/>
      <c r="S50" s="308"/>
      <c r="T50" s="279"/>
      <c r="U50" s="279"/>
    </row>
    <row r="51" spans="1:21" x14ac:dyDescent="0.25">
      <c r="A51" s="276"/>
      <c r="B51" s="276" t="s">
        <v>196</v>
      </c>
      <c r="C51" s="276" t="s">
        <v>197</v>
      </c>
      <c r="D51" s="276" t="s">
        <v>189</v>
      </c>
      <c r="E51" s="276"/>
      <c r="F51" s="286"/>
      <c r="G51" s="286"/>
      <c r="H51" s="317">
        <v>0</v>
      </c>
      <c r="I51" s="317">
        <v>0</v>
      </c>
      <c r="J51" s="317">
        <v>0</v>
      </c>
      <c r="K51" s="317">
        <v>0</v>
      </c>
      <c r="L51" s="317">
        <v>0</v>
      </c>
      <c r="M51" s="317">
        <v>0</v>
      </c>
      <c r="N51" s="317">
        <v>0</v>
      </c>
      <c r="O51" s="308"/>
      <c r="P51" s="308"/>
      <c r="Q51" s="308"/>
      <c r="R51" s="308"/>
      <c r="S51" s="308"/>
      <c r="T51" s="279"/>
      <c r="U51" s="279"/>
    </row>
    <row r="52" spans="1:21" x14ac:dyDescent="0.25">
      <c r="A52" s="276"/>
      <c r="B52" s="276" t="s">
        <v>198</v>
      </c>
      <c r="C52" s="276" t="s">
        <v>199</v>
      </c>
      <c r="D52" s="276" t="s">
        <v>189</v>
      </c>
      <c r="E52" s="276"/>
      <c r="F52" s="286"/>
      <c r="G52" s="286"/>
      <c r="H52" s="317">
        <v>0</v>
      </c>
      <c r="I52" s="317">
        <v>0</v>
      </c>
      <c r="J52" s="317">
        <v>0</v>
      </c>
      <c r="K52" s="317">
        <v>0</v>
      </c>
      <c r="L52" s="317">
        <v>0</v>
      </c>
      <c r="M52" s="317">
        <v>0</v>
      </c>
      <c r="N52" s="317">
        <v>0</v>
      </c>
      <c r="O52" s="308"/>
      <c r="P52" s="308"/>
      <c r="Q52" s="308"/>
      <c r="R52" s="308"/>
      <c r="S52" s="308"/>
      <c r="T52" s="279"/>
      <c r="U52" s="279"/>
    </row>
    <row r="53" spans="1:21" x14ac:dyDescent="0.25">
      <c r="A53" s="276"/>
      <c r="B53" s="276" t="s">
        <v>200</v>
      </c>
      <c r="C53" s="276" t="s">
        <v>201</v>
      </c>
      <c r="D53" s="276" t="s">
        <v>189</v>
      </c>
      <c r="E53" s="276"/>
      <c r="F53" s="286"/>
      <c r="G53" s="286"/>
      <c r="H53" s="317">
        <v>0</v>
      </c>
      <c r="I53" s="317">
        <v>0</v>
      </c>
      <c r="J53" s="317">
        <v>0</v>
      </c>
      <c r="K53" s="317">
        <v>0</v>
      </c>
      <c r="L53" s="317">
        <v>0</v>
      </c>
      <c r="M53" s="317">
        <v>0</v>
      </c>
      <c r="N53" s="317">
        <v>0</v>
      </c>
      <c r="O53" s="308"/>
      <c r="P53" s="308"/>
      <c r="Q53" s="308"/>
      <c r="R53" s="308"/>
      <c r="S53" s="308"/>
      <c r="T53" s="279"/>
      <c r="U53" s="279"/>
    </row>
    <row r="54" spans="1:21" x14ac:dyDescent="0.25">
      <c r="A54" s="276"/>
      <c r="B54" s="276" t="s">
        <v>202</v>
      </c>
      <c r="C54" s="276" t="s">
        <v>203</v>
      </c>
      <c r="D54" s="276" t="s">
        <v>189</v>
      </c>
      <c r="E54" s="276"/>
      <c r="F54" s="286"/>
      <c r="G54" s="286"/>
      <c r="H54" s="317">
        <v>0</v>
      </c>
      <c r="I54" s="317">
        <v>0</v>
      </c>
      <c r="J54" s="317">
        <v>0</v>
      </c>
      <c r="K54" s="317">
        <v>0</v>
      </c>
      <c r="L54" s="317">
        <v>0</v>
      </c>
      <c r="M54" s="317">
        <v>0</v>
      </c>
      <c r="N54" s="317">
        <v>0</v>
      </c>
      <c r="O54" s="308"/>
      <c r="P54" s="308"/>
      <c r="Q54" s="308"/>
      <c r="R54" s="308"/>
      <c r="S54" s="308"/>
      <c r="T54" s="279"/>
      <c r="U54" s="279"/>
    </row>
    <row r="55" spans="1:21" x14ac:dyDescent="0.25">
      <c r="A55" s="276"/>
      <c r="B55" s="276" t="s">
        <v>204</v>
      </c>
      <c r="C55" s="276" t="s">
        <v>205</v>
      </c>
      <c r="D55" s="276" t="s">
        <v>189</v>
      </c>
      <c r="E55" s="276"/>
      <c r="F55" s="286"/>
      <c r="G55" s="286"/>
      <c r="H55" s="317">
        <v>0</v>
      </c>
      <c r="I55" s="317">
        <v>0</v>
      </c>
      <c r="J55" s="317">
        <v>0</v>
      </c>
      <c r="K55" s="317">
        <v>0</v>
      </c>
      <c r="L55" s="317">
        <v>0</v>
      </c>
      <c r="M55" s="317">
        <v>0</v>
      </c>
      <c r="N55" s="317">
        <v>0</v>
      </c>
      <c r="O55" s="308"/>
      <c r="P55" s="308"/>
      <c r="Q55" s="308"/>
      <c r="R55" s="308"/>
      <c r="S55" s="308"/>
      <c r="T55" s="279"/>
      <c r="U55" s="279"/>
    </row>
    <row r="56" spans="1:21" x14ac:dyDescent="0.25">
      <c r="A56" s="276"/>
      <c r="B56" s="276" t="s">
        <v>206</v>
      </c>
      <c r="C56" s="276" t="s">
        <v>207</v>
      </c>
      <c r="D56" s="276" t="s">
        <v>189</v>
      </c>
      <c r="E56" s="276"/>
      <c r="F56" s="286"/>
      <c r="G56" s="286"/>
      <c r="H56" s="317">
        <v>0</v>
      </c>
      <c r="I56" s="317">
        <v>0</v>
      </c>
      <c r="J56" s="317">
        <v>0</v>
      </c>
      <c r="K56" s="317">
        <v>0</v>
      </c>
      <c r="L56" s="317">
        <v>0</v>
      </c>
      <c r="M56" s="317">
        <v>0</v>
      </c>
      <c r="N56" s="317">
        <v>0</v>
      </c>
      <c r="O56" s="308"/>
      <c r="P56" s="308"/>
      <c r="Q56" s="308"/>
      <c r="R56" s="308"/>
      <c r="S56" s="308"/>
      <c r="T56" s="279"/>
      <c r="U56" s="279"/>
    </row>
    <row r="57" spans="1:21" x14ac:dyDescent="0.25">
      <c r="A57" s="275"/>
      <c r="B57" s="275" t="s">
        <v>208</v>
      </c>
      <c r="C57" s="275" t="s">
        <v>209</v>
      </c>
      <c r="D57" s="275" t="s">
        <v>210</v>
      </c>
      <c r="E57" s="275"/>
      <c r="F57" s="286"/>
      <c r="G57" s="286"/>
      <c r="H57" s="286"/>
      <c r="I57" s="319">
        <v>6</v>
      </c>
      <c r="J57" s="319">
        <v>9</v>
      </c>
      <c r="K57" s="319">
        <v>5</v>
      </c>
      <c r="L57" s="319">
        <v>4</v>
      </c>
      <c r="M57" s="319">
        <v>4</v>
      </c>
      <c r="N57" s="319">
        <v>8</v>
      </c>
      <c r="O57" s="308">
        <f>+N57</f>
        <v>8</v>
      </c>
      <c r="P57" s="308">
        <f t="shared" ref="P57:S57" si="1">+O57</f>
        <v>8</v>
      </c>
      <c r="Q57" s="308">
        <f t="shared" si="1"/>
        <v>8</v>
      </c>
      <c r="R57" s="308">
        <f t="shared" si="1"/>
        <v>8</v>
      </c>
      <c r="S57" s="308">
        <f t="shared" si="1"/>
        <v>8</v>
      </c>
      <c r="T57" s="279"/>
      <c r="U57" s="287"/>
    </row>
    <row r="58" spans="1:21" x14ac:dyDescent="0.25">
      <c r="A58" s="275"/>
      <c r="B58" s="275" t="s">
        <v>211</v>
      </c>
      <c r="C58" s="275" t="s">
        <v>212</v>
      </c>
      <c r="D58" s="275" t="s">
        <v>210</v>
      </c>
      <c r="E58" s="275"/>
      <c r="F58" s="286"/>
      <c r="G58" s="286"/>
      <c r="H58" s="286"/>
      <c r="I58" s="319">
        <v>0</v>
      </c>
      <c r="J58" s="319">
        <v>0</v>
      </c>
      <c r="K58" s="319">
        <v>0</v>
      </c>
      <c r="L58" s="319">
        <v>0</v>
      </c>
      <c r="M58" s="319">
        <v>0</v>
      </c>
      <c r="N58" s="319">
        <v>0</v>
      </c>
      <c r="O58" s="308">
        <f t="shared" ref="O58:S58" si="2">+N58</f>
        <v>0</v>
      </c>
      <c r="P58" s="308">
        <f t="shared" si="2"/>
        <v>0</v>
      </c>
      <c r="Q58" s="308">
        <f t="shared" si="2"/>
        <v>0</v>
      </c>
      <c r="R58" s="308">
        <f t="shared" si="2"/>
        <v>0</v>
      </c>
      <c r="S58" s="308">
        <f t="shared" si="2"/>
        <v>0</v>
      </c>
      <c r="T58" s="279"/>
      <c r="U58" s="287"/>
    </row>
    <row r="59" spans="1:21" x14ac:dyDescent="0.25">
      <c r="A59" s="276"/>
      <c r="B59" s="276" t="s">
        <v>213</v>
      </c>
      <c r="C59" s="276" t="s">
        <v>214</v>
      </c>
      <c r="D59" s="276" t="s">
        <v>189</v>
      </c>
      <c r="E59" s="276"/>
      <c r="F59" s="286"/>
      <c r="G59" s="279"/>
      <c r="H59" s="287"/>
      <c r="I59" s="317">
        <v>12.154817725003177</v>
      </c>
      <c r="J59" s="317">
        <v>11.107865293013123</v>
      </c>
      <c r="K59" s="317">
        <v>10.448386513917034</v>
      </c>
      <c r="L59" s="317">
        <v>9.4851259989472094</v>
      </c>
      <c r="M59" s="317">
        <v>8.3726464785268142</v>
      </c>
      <c r="N59" s="317">
        <v>7.2380653837746669</v>
      </c>
      <c r="O59" s="308">
        <v>7.449985276995541</v>
      </c>
      <c r="P59" s="308">
        <v>7.7856985584124105</v>
      </c>
      <c r="Q59" s="308">
        <v>8.0945404842251829</v>
      </c>
      <c r="R59" s="308">
        <v>8.4254450916054413</v>
      </c>
      <c r="S59" s="308">
        <v>8.7075357094474892</v>
      </c>
      <c r="T59" s="279"/>
      <c r="U59" s="279"/>
    </row>
    <row r="60" spans="1:21" x14ac:dyDescent="0.25">
      <c r="A60" s="276"/>
      <c r="B60" s="276" t="s">
        <v>215</v>
      </c>
      <c r="C60" s="276" t="s">
        <v>216</v>
      </c>
      <c r="D60" s="276" t="s">
        <v>189</v>
      </c>
      <c r="E60" s="276"/>
      <c r="F60" s="286"/>
      <c r="G60" s="279"/>
      <c r="H60" s="287"/>
      <c r="I60" s="317">
        <v>17.476667795488613</v>
      </c>
      <c r="J60" s="317">
        <v>19.919050171810749</v>
      </c>
      <c r="K60" s="317">
        <v>21.686549125892864</v>
      </c>
      <c r="L60" s="317">
        <v>23.637808870007039</v>
      </c>
      <c r="M60" s="317">
        <v>25.642165959280696</v>
      </c>
      <c r="N60" s="317">
        <v>27.932043526122687</v>
      </c>
      <c r="O60" s="308">
        <v>28.749852618420469</v>
      </c>
      <c r="P60" s="308">
        <v>30.045386368344019</v>
      </c>
      <c r="Q60" s="308">
        <v>31.237222260546922</v>
      </c>
      <c r="R60" s="308">
        <v>32.51419910536228</v>
      </c>
      <c r="S60" s="308">
        <v>33.602800409453543</v>
      </c>
      <c r="T60" s="279"/>
      <c r="U60" s="279"/>
    </row>
    <row r="61" spans="1:21" x14ac:dyDescent="0.25">
      <c r="A61" s="276"/>
      <c r="B61" s="276" t="s">
        <v>217</v>
      </c>
      <c r="C61" s="276" t="s">
        <v>218</v>
      </c>
      <c r="D61" s="276" t="s">
        <v>189</v>
      </c>
      <c r="E61" s="276"/>
      <c r="F61" s="286"/>
      <c r="G61" s="279"/>
      <c r="H61" s="287"/>
      <c r="I61" s="317">
        <v>0</v>
      </c>
      <c r="J61" s="317">
        <v>0</v>
      </c>
      <c r="K61" s="317">
        <v>0</v>
      </c>
      <c r="L61" s="317">
        <v>0</v>
      </c>
      <c r="M61" s="317">
        <v>0</v>
      </c>
      <c r="N61" s="317">
        <v>0</v>
      </c>
      <c r="O61" s="308"/>
      <c r="P61" s="308"/>
      <c r="Q61" s="308"/>
      <c r="R61" s="308"/>
      <c r="S61" s="308"/>
      <c r="T61" s="279"/>
      <c r="U61" s="279"/>
    </row>
    <row r="62" spans="1:21" x14ac:dyDescent="0.25">
      <c r="A62" s="276"/>
      <c r="B62" s="276" t="s">
        <v>219</v>
      </c>
      <c r="C62" s="276" t="s">
        <v>220</v>
      </c>
      <c r="D62" s="276" t="s">
        <v>189</v>
      </c>
      <c r="E62" s="276"/>
      <c r="F62" s="286"/>
      <c r="G62" s="279"/>
      <c r="H62" s="287"/>
      <c r="I62" s="317">
        <v>0</v>
      </c>
      <c r="J62" s="317">
        <v>0</v>
      </c>
      <c r="K62" s="317">
        <v>0</v>
      </c>
      <c r="L62" s="317">
        <v>0</v>
      </c>
      <c r="M62" s="317">
        <v>0</v>
      </c>
      <c r="N62" s="317">
        <v>0</v>
      </c>
      <c r="O62" s="308"/>
      <c r="P62" s="308"/>
      <c r="Q62" s="308"/>
      <c r="R62" s="308"/>
      <c r="S62" s="308"/>
      <c r="T62" s="279"/>
      <c r="U62" s="279"/>
    </row>
    <row r="63" spans="1:21" x14ac:dyDescent="0.25">
      <c r="A63" s="276"/>
      <c r="B63" s="276" t="s">
        <v>221</v>
      </c>
      <c r="C63" s="276" t="s">
        <v>222</v>
      </c>
      <c r="D63" s="276" t="s">
        <v>189</v>
      </c>
      <c r="E63" s="276"/>
      <c r="F63" s="286"/>
      <c r="G63" s="279"/>
      <c r="H63" s="287"/>
      <c r="I63" s="317">
        <v>0</v>
      </c>
      <c r="J63" s="317">
        <v>0</v>
      </c>
      <c r="K63" s="317">
        <v>0</v>
      </c>
      <c r="L63" s="317">
        <v>0</v>
      </c>
      <c r="M63" s="317">
        <v>0</v>
      </c>
      <c r="N63" s="317">
        <v>0</v>
      </c>
      <c r="O63" s="308"/>
      <c r="P63" s="308"/>
      <c r="Q63" s="308"/>
      <c r="R63" s="308"/>
      <c r="S63" s="308"/>
      <c r="T63" s="279"/>
      <c r="U63" s="279"/>
    </row>
    <row r="64" spans="1:21" x14ac:dyDescent="0.25">
      <c r="A64" s="276"/>
      <c r="B64" s="276" t="s">
        <v>223</v>
      </c>
      <c r="C64" s="276" t="s">
        <v>224</v>
      </c>
      <c r="D64" s="276" t="s">
        <v>189</v>
      </c>
      <c r="E64" s="276"/>
      <c r="F64" s="286"/>
      <c r="G64" s="279"/>
      <c r="H64" s="287"/>
      <c r="I64" s="317">
        <v>8.0628829095388372</v>
      </c>
      <c r="J64" s="317">
        <v>7.9280650070464453</v>
      </c>
      <c r="K64" s="317">
        <v>8.2540060856523105</v>
      </c>
      <c r="L64" s="317">
        <v>8.5620517415454511</v>
      </c>
      <c r="M64" s="317">
        <v>8.8744823070590648</v>
      </c>
      <c r="N64" s="317">
        <v>9.1964693657265304</v>
      </c>
      <c r="O64" s="308">
        <v>9.4671584509985323</v>
      </c>
      <c r="P64" s="308">
        <v>9.8787998806704991</v>
      </c>
      <c r="Q64" s="308">
        <v>10.285122715275421</v>
      </c>
      <c r="R64" s="308">
        <v>10.665166859777587</v>
      </c>
      <c r="S64" s="308">
        <v>11.013746760341979</v>
      </c>
      <c r="T64" s="279"/>
      <c r="U64" s="279"/>
    </row>
    <row r="65" spans="1:21" x14ac:dyDescent="0.25">
      <c r="A65" s="276"/>
      <c r="B65" s="276" t="s">
        <v>225</v>
      </c>
      <c r="C65" s="276" t="s">
        <v>226</v>
      </c>
      <c r="D65" s="276" t="s">
        <v>189</v>
      </c>
      <c r="E65" s="276"/>
      <c r="F65" s="286"/>
      <c r="G65" s="279"/>
      <c r="H65" s="287"/>
      <c r="I65" s="317">
        <v>0</v>
      </c>
      <c r="J65" s="317">
        <v>0</v>
      </c>
      <c r="K65" s="317">
        <v>0</v>
      </c>
      <c r="L65" s="317">
        <v>0</v>
      </c>
      <c r="M65" s="317">
        <v>0</v>
      </c>
      <c r="N65" s="317">
        <v>0</v>
      </c>
      <c r="O65" s="308"/>
      <c r="P65" s="308"/>
      <c r="Q65" s="308"/>
      <c r="R65" s="308"/>
      <c r="S65" s="308"/>
      <c r="T65" s="279"/>
      <c r="U65" s="279"/>
    </row>
    <row r="66" spans="1:21" x14ac:dyDescent="0.25">
      <c r="A66" s="276"/>
      <c r="B66" s="276" t="s">
        <v>227</v>
      </c>
      <c r="C66" s="276" t="s">
        <v>228</v>
      </c>
      <c r="D66" s="276" t="s">
        <v>189</v>
      </c>
      <c r="E66" s="276"/>
      <c r="F66" s="286"/>
      <c r="G66" s="279"/>
      <c r="H66" s="287"/>
      <c r="I66" s="317">
        <v>0</v>
      </c>
      <c r="J66" s="317">
        <v>0</v>
      </c>
      <c r="K66" s="317">
        <v>0</v>
      </c>
      <c r="L66" s="317">
        <v>0</v>
      </c>
      <c r="M66" s="317">
        <v>0</v>
      </c>
      <c r="N66" s="317">
        <v>0</v>
      </c>
      <c r="O66" s="308"/>
      <c r="P66" s="308"/>
      <c r="Q66" s="308"/>
      <c r="R66" s="308"/>
      <c r="S66" s="308"/>
      <c r="T66" s="279"/>
      <c r="U66" s="279"/>
    </row>
    <row r="67" spans="1:21" x14ac:dyDescent="0.25">
      <c r="A67" s="276"/>
      <c r="B67" s="276" t="s">
        <v>229</v>
      </c>
      <c r="C67" s="276" t="s">
        <v>230</v>
      </c>
      <c r="D67" s="276" t="s">
        <v>189</v>
      </c>
      <c r="E67" s="276"/>
      <c r="F67" s="286"/>
      <c r="G67" s="279"/>
      <c r="H67" s="287"/>
      <c r="I67" s="317">
        <v>0</v>
      </c>
      <c r="J67" s="317">
        <v>0</v>
      </c>
      <c r="K67" s="317">
        <v>0</v>
      </c>
      <c r="L67" s="317">
        <v>0</v>
      </c>
      <c r="M67" s="317">
        <v>0</v>
      </c>
      <c r="N67" s="317">
        <v>0</v>
      </c>
      <c r="O67" s="308"/>
      <c r="P67" s="308"/>
      <c r="Q67" s="308"/>
      <c r="R67" s="308"/>
      <c r="S67" s="308"/>
      <c r="T67" s="279"/>
      <c r="U67" s="279"/>
    </row>
    <row r="68" spans="1:21" x14ac:dyDescent="0.25">
      <c r="A68" s="276" t="s">
        <v>112</v>
      </c>
      <c r="B68" s="334" t="s">
        <v>112</v>
      </c>
      <c r="C68" s="276" t="s">
        <v>231</v>
      </c>
      <c r="D68" s="276" t="s">
        <v>189</v>
      </c>
      <c r="E68" s="276"/>
      <c r="F68" s="279"/>
      <c r="G68" s="279"/>
      <c r="H68" s="308">
        <v>0</v>
      </c>
      <c r="I68" s="308">
        <v>0.80999999999999994</v>
      </c>
      <c r="J68" s="308">
        <v>0.66394159941270348</v>
      </c>
      <c r="K68" s="308">
        <v>0.70191496029984746</v>
      </c>
      <c r="L68" s="308">
        <v>0.73521886695083238</v>
      </c>
      <c r="M68" s="308">
        <v>0.75672276618012857</v>
      </c>
      <c r="N68" s="308">
        <v>0.31768802210655128</v>
      </c>
      <c r="O68" s="308">
        <v>0.31145375184444402</v>
      </c>
      <c r="P68" s="308">
        <v>0.30533702485431263</v>
      </c>
      <c r="Q68" s="308">
        <v>0.29933826208703734</v>
      </c>
      <c r="R68" s="308">
        <v>0.29345757974249226</v>
      </c>
      <c r="S68" s="308">
        <v>0.28769481760253407</v>
      </c>
      <c r="T68" s="279"/>
      <c r="U68" s="279"/>
    </row>
    <row r="69" spans="1:21" x14ac:dyDescent="0.25">
      <c r="A69" s="276" t="s">
        <v>112</v>
      </c>
      <c r="B69" s="334" t="s">
        <v>112</v>
      </c>
      <c r="C69" s="276" t="s">
        <v>232</v>
      </c>
      <c r="D69" s="276" t="s">
        <v>189</v>
      </c>
      <c r="E69" s="276"/>
      <c r="F69" s="279"/>
      <c r="G69" s="279"/>
      <c r="H69" s="308"/>
      <c r="I69" s="308"/>
      <c r="J69" s="308"/>
      <c r="K69" s="308"/>
      <c r="L69" s="308"/>
      <c r="M69" s="308"/>
      <c r="N69" s="308"/>
      <c r="O69" s="308"/>
      <c r="P69" s="308"/>
      <c r="Q69" s="308"/>
      <c r="R69" s="308"/>
      <c r="S69" s="308"/>
      <c r="T69" s="279"/>
      <c r="U69" s="279"/>
    </row>
    <row r="70" spans="1:21" x14ac:dyDescent="0.25">
      <c r="A70" s="277"/>
      <c r="B70" s="277" t="s">
        <v>233</v>
      </c>
      <c r="C70" s="277" t="s">
        <v>234</v>
      </c>
      <c r="D70" s="277" t="s">
        <v>235</v>
      </c>
      <c r="E70" s="278"/>
      <c r="F70" s="287"/>
      <c r="G70" s="287"/>
      <c r="H70" s="287"/>
      <c r="I70" s="320">
        <v>0</v>
      </c>
      <c r="J70" s="320">
        <v>45.766271389440419</v>
      </c>
      <c r="K70" s="320">
        <v>45.816201806975002</v>
      </c>
      <c r="L70" s="320">
        <v>45.844557102766601</v>
      </c>
      <c r="M70" s="320">
        <v>45.71356118221658</v>
      </c>
      <c r="N70" s="320">
        <v>45.758565044460902</v>
      </c>
      <c r="O70" s="310">
        <f t="shared" ref="O70:S71" si="3">+N70</f>
        <v>45.758565044460902</v>
      </c>
      <c r="P70" s="310">
        <f t="shared" si="3"/>
        <v>45.758565044460902</v>
      </c>
      <c r="Q70" s="310">
        <f t="shared" si="3"/>
        <v>45.758565044460902</v>
      </c>
      <c r="R70" s="310">
        <f t="shared" si="3"/>
        <v>45.758565044460902</v>
      </c>
      <c r="S70" s="310">
        <f t="shared" si="3"/>
        <v>45.758565044460902</v>
      </c>
      <c r="T70" s="287"/>
      <c r="U70" s="287"/>
    </row>
    <row r="71" spans="1:21" x14ac:dyDescent="0.25">
      <c r="A71" s="277"/>
      <c r="B71" s="277" t="s">
        <v>236</v>
      </c>
      <c r="C71" s="277" t="s">
        <v>237</v>
      </c>
      <c r="D71" s="277" t="s">
        <v>235</v>
      </c>
      <c r="E71" s="278"/>
      <c r="F71" s="287"/>
      <c r="G71" s="287"/>
      <c r="H71" s="287"/>
      <c r="I71" s="320">
        <v>0</v>
      </c>
      <c r="J71" s="320">
        <v>50.189910894716725</v>
      </c>
      <c r="K71" s="320">
        <v>50.050090449421461</v>
      </c>
      <c r="L71" s="320">
        <v>49.875763491949613</v>
      </c>
      <c r="M71" s="320">
        <v>49.559335399311109</v>
      </c>
      <c r="N71" s="320">
        <v>49.552876311273351</v>
      </c>
      <c r="O71" s="310">
        <f t="shared" si="3"/>
        <v>49.552876311273351</v>
      </c>
      <c r="P71" s="310">
        <f t="shared" si="3"/>
        <v>49.552876311273351</v>
      </c>
      <c r="Q71" s="310">
        <f t="shared" si="3"/>
        <v>49.552876311273351</v>
      </c>
      <c r="R71" s="310">
        <f t="shared" si="3"/>
        <v>49.552876311273351</v>
      </c>
      <c r="S71" s="310">
        <f t="shared" si="3"/>
        <v>49.552876311273351</v>
      </c>
      <c r="T71" s="287"/>
      <c r="U71" s="287"/>
    </row>
    <row r="72" spans="1:21" x14ac:dyDescent="0.25">
      <c r="A72" s="275"/>
      <c r="B72" s="275" t="s">
        <v>238</v>
      </c>
      <c r="C72" s="275" t="s">
        <v>239</v>
      </c>
      <c r="D72" s="275" t="s">
        <v>235</v>
      </c>
      <c r="E72" s="275"/>
      <c r="F72" s="287"/>
      <c r="G72" s="287"/>
      <c r="H72" s="287"/>
      <c r="I72" s="321">
        <v>0</v>
      </c>
      <c r="J72" s="321">
        <v>0</v>
      </c>
      <c r="K72" s="321">
        <v>0</v>
      </c>
      <c r="L72" s="321">
        <v>0</v>
      </c>
      <c r="M72" s="321">
        <v>0</v>
      </c>
      <c r="N72" s="321">
        <v>0</v>
      </c>
      <c r="O72" s="310"/>
      <c r="P72" s="310"/>
      <c r="Q72" s="310"/>
      <c r="R72" s="310"/>
      <c r="S72" s="310"/>
      <c r="T72" s="287"/>
      <c r="U72" s="287"/>
    </row>
    <row r="73" spans="1:21" x14ac:dyDescent="0.25">
      <c r="A73" s="275"/>
      <c r="B73" s="275" t="s">
        <v>240</v>
      </c>
      <c r="C73" s="275" t="s">
        <v>241</v>
      </c>
      <c r="D73" s="275" t="s">
        <v>235</v>
      </c>
      <c r="E73" s="275"/>
      <c r="F73" s="287"/>
      <c r="G73" s="287"/>
      <c r="H73" s="287"/>
      <c r="I73" s="321">
        <v>0</v>
      </c>
      <c r="J73" s="321">
        <v>0</v>
      </c>
      <c r="K73" s="321">
        <v>0</v>
      </c>
      <c r="L73" s="321">
        <v>0</v>
      </c>
      <c r="M73" s="321">
        <v>0</v>
      </c>
      <c r="N73" s="321">
        <v>0</v>
      </c>
      <c r="O73" s="310"/>
      <c r="P73" s="310"/>
      <c r="Q73" s="310"/>
      <c r="R73" s="310"/>
      <c r="S73" s="310"/>
      <c r="T73" s="287"/>
      <c r="U73" s="287"/>
    </row>
    <row r="74" spans="1:21" x14ac:dyDescent="0.25">
      <c r="A74" s="275"/>
      <c r="B74" s="275" t="s">
        <v>242</v>
      </c>
      <c r="C74" s="275" t="s">
        <v>243</v>
      </c>
      <c r="D74" s="275" t="s">
        <v>120</v>
      </c>
      <c r="E74" s="275"/>
      <c r="F74" s="287"/>
      <c r="G74" s="287"/>
      <c r="H74" s="287"/>
      <c r="I74" s="327">
        <v>0</v>
      </c>
      <c r="J74" s="316">
        <v>4.977814981159099E-2</v>
      </c>
      <c r="K74" s="316">
        <v>4.7461312491728358E-2</v>
      </c>
      <c r="L74" s="316">
        <v>4.500232703862813E-2</v>
      </c>
      <c r="M74" s="316">
        <v>4.2716619905142389E-2</v>
      </c>
      <c r="N74" s="316">
        <v>4.062397993511993E-2</v>
      </c>
      <c r="O74" s="311">
        <f>+N74</f>
        <v>4.062397993511993E-2</v>
      </c>
      <c r="P74" s="311">
        <f t="shared" ref="P74:S74" si="4">+O74</f>
        <v>4.062397993511993E-2</v>
      </c>
      <c r="Q74" s="311">
        <f t="shared" si="4"/>
        <v>4.062397993511993E-2</v>
      </c>
      <c r="R74" s="311">
        <f t="shared" si="4"/>
        <v>4.062397993511993E-2</v>
      </c>
      <c r="S74" s="311">
        <f t="shared" si="4"/>
        <v>4.062397993511993E-2</v>
      </c>
      <c r="T74" s="287"/>
      <c r="U74" s="287"/>
    </row>
    <row r="75" spans="1:21" x14ac:dyDescent="0.25">
      <c r="A75" s="275"/>
      <c r="B75" s="275" t="s">
        <v>244</v>
      </c>
      <c r="C75" s="275" t="s">
        <v>245</v>
      </c>
      <c r="D75" s="275" t="s">
        <v>120</v>
      </c>
      <c r="E75" s="275"/>
      <c r="F75" s="287"/>
      <c r="G75" s="287"/>
      <c r="H75" s="287"/>
      <c r="I75" s="328">
        <v>0</v>
      </c>
      <c r="J75" s="316">
        <v>0</v>
      </c>
      <c r="K75" s="316">
        <v>0</v>
      </c>
      <c r="L75" s="316">
        <v>0</v>
      </c>
      <c r="M75" s="316">
        <v>0</v>
      </c>
      <c r="N75" s="316">
        <v>0</v>
      </c>
      <c r="O75" s="311"/>
      <c r="P75" s="311"/>
      <c r="Q75" s="311"/>
      <c r="R75" s="311"/>
      <c r="S75" s="311"/>
      <c r="T75" s="287"/>
      <c r="U75" s="287"/>
    </row>
    <row r="76" spans="1:21" x14ac:dyDescent="0.25">
      <c r="A76" s="276" t="s">
        <v>112</v>
      </c>
      <c r="B76" s="334" t="s">
        <v>112</v>
      </c>
      <c r="C76" s="275" t="s">
        <v>246</v>
      </c>
      <c r="D76" s="275" t="s">
        <v>120</v>
      </c>
      <c r="E76" s="275"/>
      <c r="F76" s="287"/>
      <c r="G76" s="287"/>
      <c r="H76" s="308">
        <f>+J76</f>
        <v>0.11285298155797016</v>
      </c>
      <c r="I76" s="308">
        <f>+H76</f>
        <v>0.11285298155797016</v>
      </c>
      <c r="J76" s="308">
        <f>+J210</f>
        <v>0.11285298155797016</v>
      </c>
      <c r="K76" s="308">
        <f t="shared" ref="K76:N76" si="5">+K210</f>
        <v>0.11923599843223449</v>
      </c>
      <c r="L76" s="308">
        <f t="shared" si="5"/>
        <v>0.12677203737999371</v>
      </c>
      <c r="M76" s="308">
        <f t="shared" si="5"/>
        <v>0.13458460128337635</v>
      </c>
      <c r="N76" s="308">
        <f t="shared" si="5"/>
        <v>0.14237243441481326</v>
      </c>
      <c r="O76" s="308">
        <f t="shared" ref="O76:S76" si="6">+O210</f>
        <v>0.14237243441481326</v>
      </c>
      <c r="P76" s="308">
        <f t="shared" si="6"/>
        <v>0.14237243441481326</v>
      </c>
      <c r="Q76" s="308">
        <f t="shared" si="6"/>
        <v>0.14237243441481326</v>
      </c>
      <c r="R76" s="308">
        <f t="shared" si="6"/>
        <v>0.14237243441481326</v>
      </c>
      <c r="S76" s="308">
        <f t="shared" si="6"/>
        <v>0.14237243441481326</v>
      </c>
      <c r="T76" s="287"/>
      <c r="U76" s="287"/>
    </row>
    <row r="77" spans="1:21" x14ac:dyDescent="0.25">
      <c r="A77" s="275"/>
      <c r="B77" s="275" t="s">
        <v>247</v>
      </c>
      <c r="C77" s="275" t="s">
        <v>248</v>
      </c>
      <c r="D77" s="275" t="s">
        <v>249</v>
      </c>
      <c r="E77" s="275"/>
      <c r="F77" s="287"/>
      <c r="G77" s="287"/>
      <c r="H77" s="287"/>
      <c r="I77" s="322">
        <v>1</v>
      </c>
      <c r="J77" s="322">
        <v>1</v>
      </c>
      <c r="K77" s="322">
        <v>1</v>
      </c>
      <c r="L77" s="322">
        <v>1</v>
      </c>
      <c r="M77" s="322">
        <v>1</v>
      </c>
      <c r="N77" s="322">
        <v>1</v>
      </c>
      <c r="O77" s="312">
        <v>1</v>
      </c>
      <c r="P77" s="312">
        <v>1</v>
      </c>
      <c r="Q77" s="312">
        <v>1</v>
      </c>
      <c r="R77" s="312">
        <v>1</v>
      </c>
      <c r="S77" s="312">
        <v>1</v>
      </c>
      <c r="T77" s="287"/>
      <c r="U77" s="287"/>
    </row>
    <row r="78" spans="1:21" x14ac:dyDescent="0.25">
      <c r="A78" s="275"/>
      <c r="B78" s="275" t="s">
        <v>250</v>
      </c>
      <c r="C78" s="275" t="s">
        <v>251</v>
      </c>
      <c r="D78" s="275" t="s">
        <v>249</v>
      </c>
      <c r="E78" s="275"/>
      <c r="F78" s="287"/>
      <c r="G78" s="287"/>
      <c r="H78" s="287"/>
      <c r="I78" s="322">
        <v>0</v>
      </c>
      <c r="J78" s="322">
        <v>0</v>
      </c>
      <c r="K78" s="322">
        <v>0</v>
      </c>
      <c r="L78" s="322">
        <v>0</v>
      </c>
      <c r="M78" s="322">
        <v>0</v>
      </c>
      <c r="N78" s="322">
        <v>0</v>
      </c>
      <c r="O78" s="312"/>
      <c r="P78" s="312"/>
      <c r="Q78" s="312"/>
      <c r="R78" s="312"/>
      <c r="S78" s="312"/>
      <c r="T78" s="287"/>
      <c r="U78" s="287"/>
    </row>
    <row r="79" spans="1:21" x14ac:dyDescent="0.25">
      <c r="A79" s="276" t="s">
        <v>112</v>
      </c>
      <c r="B79" s="334" t="s">
        <v>112</v>
      </c>
      <c r="C79" s="275" t="s">
        <v>252</v>
      </c>
      <c r="D79" s="275" t="s">
        <v>120</v>
      </c>
      <c r="E79" s="275"/>
      <c r="F79" s="287"/>
      <c r="G79" s="287"/>
      <c r="H79" s="308"/>
      <c r="I79" s="308"/>
      <c r="J79" s="308"/>
      <c r="K79" s="308"/>
      <c r="L79" s="308"/>
      <c r="M79" s="308"/>
      <c r="N79" s="308"/>
      <c r="O79" s="308"/>
      <c r="P79" s="308"/>
      <c r="Q79" s="308"/>
      <c r="R79" s="308"/>
      <c r="S79" s="308"/>
      <c r="T79" s="287"/>
      <c r="U79" s="287"/>
    </row>
    <row r="80" spans="1:21" x14ac:dyDescent="0.25">
      <c r="A80" s="275"/>
      <c r="B80" s="275" t="s">
        <v>253</v>
      </c>
      <c r="C80" s="275" t="s">
        <v>254</v>
      </c>
      <c r="D80" s="275" t="s">
        <v>235</v>
      </c>
      <c r="E80" s="275"/>
      <c r="F80" s="287"/>
      <c r="G80" s="286"/>
      <c r="H80" s="287"/>
      <c r="I80" s="287"/>
      <c r="J80" s="318">
        <v>41.625757016755102</v>
      </c>
      <c r="K80" s="318">
        <v>41.665105943048701</v>
      </c>
      <c r="L80" s="318">
        <v>41.682660312583032</v>
      </c>
      <c r="M80" s="318">
        <v>41.55478167415923</v>
      </c>
      <c r="N80" s="318">
        <v>41.587273028517288</v>
      </c>
      <c r="O80" s="309">
        <f t="shared" ref="O80:S81" si="7">+N80</f>
        <v>41.587273028517288</v>
      </c>
      <c r="P80" s="309">
        <f t="shared" si="7"/>
        <v>41.587273028517288</v>
      </c>
      <c r="Q80" s="309">
        <f t="shared" si="7"/>
        <v>41.587273028517288</v>
      </c>
      <c r="R80" s="309">
        <f t="shared" si="7"/>
        <v>41.587273028517288</v>
      </c>
      <c r="S80" s="309">
        <f t="shared" si="7"/>
        <v>41.587273028517288</v>
      </c>
      <c r="T80" s="287"/>
      <c r="U80" s="287"/>
    </row>
    <row r="81" spans="1:21" x14ac:dyDescent="0.25">
      <c r="A81" s="275"/>
      <c r="B81" s="275" t="s">
        <v>255</v>
      </c>
      <c r="C81" s="275" t="s">
        <v>256</v>
      </c>
      <c r="D81" s="275" t="s">
        <v>235</v>
      </c>
      <c r="E81" s="275"/>
      <c r="F81" s="287"/>
      <c r="G81" s="286"/>
      <c r="H81" s="286"/>
      <c r="I81" s="287"/>
      <c r="J81" s="318">
        <v>45.649186009024632</v>
      </c>
      <c r="K81" s="318">
        <v>45.515390599594525</v>
      </c>
      <c r="L81" s="318">
        <v>45.347902539562462</v>
      </c>
      <c r="M81" s="318">
        <v>45.050687567871186</v>
      </c>
      <c r="N81" s="318">
        <v>45.03569975376071</v>
      </c>
      <c r="O81" s="309">
        <f t="shared" si="7"/>
        <v>45.03569975376071</v>
      </c>
      <c r="P81" s="309">
        <f t="shared" si="7"/>
        <v>45.03569975376071</v>
      </c>
      <c r="Q81" s="309">
        <f t="shared" si="7"/>
        <v>45.03569975376071</v>
      </c>
      <c r="R81" s="309">
        <f t="shared" si="7"/>
        <v>45.03569975376071</v>
      </c>
      <c r="S81" s="309">
        <f t="shared" si="7"/>
        <v>45.03569975376071</v>
      </c>
      <c r="T81" s="287"/>
      <c r="U81" s="287"/>
    </row>
    <row r="82" spans="1:21" x14ac:dyDescent="0.25">
      <c r="A82" s="275"/>
      <c r="B82" s="275" t="s">
        <v>257</v>
      </c>
      <c r="C82" s="275" t="s">
        <v>258</v>
      </c>
      <c r="D82" s="275" t="s">
        <v>235</v>
      </c>
      <c r="E82" s="275"/>
      <c r="F82" s="287"/>
      <c r="G82" s="286"/>
      <c r="H82" s="318">
        <v>0</v>
      </c>
      <c r="I82" s="318">
        <v>0</v>
      </c>
      <c r="J82" s="318">
        <v>0</v>
      </c>
      <c r="K82" s="318">
        <v>0</v>
      </c>
      <c r="L82" s="318">
        <v>0</v>
      </c>
      <c r="M82" s="318">
        <v>0</v>
      </c>
      <c r="N82" s="318">
        <v>0</v>
      </c>
      <c r="O82" s="309"/>
      <c r="P82" s="309"/>
      <c r="Q82" s="309"/>
      <c r="R82" s="309"/>
      <c r="S82" s="309"/>
      <c r="T82" s="287"/>
      <c r="U82" s="287"/>
    </row>
    <row r="83" spans="1:21" x14ac:dyDescent="0.25">
      <c r="A83" s="275"/>
      <c r="B83" s="275" t="s">
        <v>259</v>
      </c>
      <c r="C83" s="275" t="s">
        <v>260</v>
      </c>
      <c r="D83" s="275" t="s">
        <v>235</v>
      </c>
      <c r="E83" s="275"/>
      <c r="F83" s="287"/>
      <c r="G83" s="286"/>
      <c r="H83" s="318">
        <v>0</v>
      </c>
      <c r="I83" s="318">
        <v>0</v>
      </c>
      <c r="J83" s="318">
        <v>0</v>
      </c>
      <c r="K83" s="318">
        <v>0</v>
      </c>
      <c r="L83" s="318">
        <v>0</v>
      </c>
      <c r="M83" s="318">
        <v>0</v>
      </c>
      <c r="N83" s="318">
        <v>0</v>
      </c>
      <c r="O83" s="309"/>
      <c r="P83" s="309"/>
      <c r="Q83" s="309"/>
      <c r="R83" s="309"/>
      <c r="S83" s="309"/>
      <c r="T83" s="287"/>
      <c r="U83" s="287"/>
    </row>
    <row r="84" spans="1:21" x14ac:dyDescent="0.25">
      <c r="A84" s="275"/>
      <c r="B84" s="275" t="s">
        <v>261</v>
      </c>
      <c r="C84" s="275" t="s">
        <v>262</v>
      </c>
      <c r="D84" s="275" t="s">
        <v>235</v>
      </c>
      <c r="E84" s="275"/>
      <c r="F84" s="287"/>
      <c r="G84" s="286"/>
      <c r="H84" s="318">
        <v>0</v>
      </c>
      <c r="I84" s="318">
        <v>0</v>
      </c>
      <c r="J84" s="318">
        <v>0</v>
      </c>
      <c r="K84" s="318">
        <v>0</v>
      </c>
      <c r="L84" s="318">
        <v>0</v>
      </c>
      <c r="M84" s="318">
        <v>0</v>
      </c>
      <c r="N84" s="318">
        <v>0</v>
      </c>
      <c r="O84" s="309"/>
      <c r="P84" s="309"/>
      <c r="Q84" s="309"/>
      <c r="R84" s="309"/>
      <c r="S84" s="309"/>
      <c r="T84" s="287"/>
      <c r="U84" s="287"/>
    </row>
    <row r="85" spans="1:21" x14ac:dyDescent="0.25">
      <c r="A85" s="275"/>
      <c r="B85" s="275" t="s">
        <v>263</v>
      </c>
      <c r="C85" s="275" t="s">
        <v>264</v>
      </c>
      <c r="D85" s="275" t="s">
        <v>235</v>
      </c>
      <c r="E85" s="275"/>
      <c r="F85" s="287"/>
      <c r="G85" s="286"/>
      <c r="H85" s="318">
        <v>0</v>
      </c>
      <c r="I85" s="318">
        <v>0</v>
      </c>
      <c r="J85" s="318">
        <v>0</v>
      </c>
      <c r="K85" s="318">
        <v>0</v>
      </c>
      <c r="L85" s="318">
        <v>0</v>
      </c>
      <c r="M85" s="318">
        <v>0</v>
      </c>
      <c r="N85" s="318">
        <v>0</v>
      </c>
      <c r="O85" s="309"/>
      <c r="P85" s="309"/>
      <c r="Q85" s="309"/>
      <c r="R85" s="309"/>
      <c r="S85" s="309"/>
      <c r="T85" s="287"/>
      <c r="U85" s="287"/>
    </row>
    <row r="86" spans="1:21" x14ac:dyDescent="0.25">
      <c r="A86" s="275"/>
      <c r="B86" s="275" t="s">
        <v>265</v>
      </c>
      <c r="C86" s="275" t="s">
        <v>266</v>
      </c>
      <c r="D86" s="275" t="s">
        <v>235</v>
      </c>
      <c r="E86" s="275"/>
      <c r="F86" s="287"/>
      <c r="G86" s="286"/>
      <c r="H86" s="318">
        <v>0</v>
      </c>
      <c r="I86" s="318">
        <v>0</v>
      </c>
      <c r="J86" s="318">
        <v>0</v>
      </c>
      <c r="K86" s="318">
        <v>0</v>
      </c>
      <c r="L86" s="318">
        <v>0</v>
      </c>
      <c r="M86" s="318">
        <v>0</v>
      </c>
      <c r="N86" s="318">
        <v>0</v>
      </c>
      <c r="O86" s="309"/>
      <c r="P86" s="309"/>
      <c r="Q86" s="309"/>
      <c r="R86" s="309"/>
      <c r="S86" s="309"/>
      <c r="T86" s="287"/>
      <c r="U86" s="287"/>
    </row>
    <row r="87" spans="1:21" x14ac:dyDescent="0.25">
      <c r="A87" s="275"/>
      <c r="B87" s="275" t="s">
        <v>267</v>
      </c>
      <c r="C87" s="275" t="s">
        <v>268</v>
      </c>
      <c r="D87" s="275" t="s">
        <v>235</v>
      </c>
      <c r="E87" s="275"/>
      <c r="F87" s="287"/>
      <c r="G87" s="286"/>
      <c r="H87" s="318">
        <v>0</v>
      </c>
      <c r="I87" s="318">
        <v>0</v>
      </c>
      <c r="J87" s="318">
        <v>0</v>
      </c>
      <c r="K87" s="318">
        <v>0</v>
      </c>
      <c r="L87" s="318">
        <v>0</v>
      </c>
      <c r="M87" s="318">
        <v>0</v>
      </c>
      <c r="N87" s="318">
        <v>0</v>
      </c>
      <c r="O87" s="309"/>
      <c r="P87" s="309"/>
      <c r="Q87" s="309"/>
      <c r="R87" s="309"/>
      <c r="S87" s="309"/>
      <c r="T87" s="287"/>
      <c r="U87" s="287"/>
    </row>
    <row r="88" spans="1:21" x14ac:dyDescent="0.25">
      <c r="A88" s="275"/>
      <c r="B88" s="275" t="s">
        <v>269</v>
      </c>
      <c r="C88" s="275" t="s">
        <v>270</v>
      </c>
      <c r="D88" s="275" t="s">
        <v>235</v>
      </c>
      <c r="E88" s="275"/>
      <c r="F88" s="287"/>
      <c r="G88" s="286"/>
      <c r="H88" s="318">
        <v>0</v>
      </c>
      <c r="I88" s="318">
        <v>0</v>
      </c>
      <c r="J88" s="318">
        <v>0</v>
      </c>
      <c r="K88" s="318">
        <v>0</v>
      </c>
      <c r="L88" s="318">
        <v>0</v>
      </c>
      <c r="M88" s="318">
        <v>0</v>
      </c>
      <c r="N88" s="318">
        <v>0</v>
      </c>
      <c r="O88" s="309"/>
      <c r="P88" s="309"/>
      <c r="Q88" s="309"/>
      <c r="R88" s="309"/>
      <c r="S88" s="309"/>
      <c r="T88" s="287"/>
      <c r="U88" s="287"/>
    </row>
    <row r="89" spans="1:21" x14ac:dyDescent="0.25">
      <c r="A89" s="275"/>
      <c r="B89" s="275" t="s">
        <v>271</v>
      </c>
      <c r="C89" s="275" t="s">
        <v>272</v>
      </c>
      <c r="D89" s="275" t="s">
        <v>235</v>
      </c>
      <c r="E89" s="275"/>
      <c r="F89" s="287"/>
      <c r="G89" s="286"/>
      <c r="H89" s="318">
        <v>0</v>
      </c>
      <c r="I89" s="318">
        <v>0</v>
      </c>
      <c r="J89" s="318">
        <v>0</v>
      </c>
      <c r="K89" s="318">
        <v>0</v>
      </c>
      <c r="L89" s="318">
        <v>0</v>
      </c>
      <c r="M89" s="318">
        <v>0</v>
      </c>
      <c r="N89" s="318">
        <v>0</v>
      </c>
      <c r="O89" s="309"/>
      <c r="P89" s="309"/>
      <c r="Q89" s="309"/>
      <c r="R89" s="309"/>
      <c r="S89" s="309"/>
      <c r="T89" s="287"/>
      <c r="U89" s="287"/>
    </row>
    <row r="90" spans="1:21" x14ac:dyDescent="0.25">
      <c r="A90" s="275"/>
      <c r="B90" s="275" t="s">
        <v>273</v>
      </c>
      <c r="C90" s="275" t="s">
        <v>274</v>
      </c>
      <c r="D90" s="275" t="s">
        <v>235</v>
      </c>
      <c r="E90" s="275"/>
      <c r="F90" s="287"/>
      <c r="G90" s="286"/>
      <c r="H90" s="318">
        <v>0</v>
      </c>
      <c r="I90" s="318">
        <v>0</v>
      </c>
      <c r="J90" s="318">
        <v>0</v>
      </c>
      <c r="K90" s="318">
        <v>0</v>
      </c>
      <c r="L90" s="318">
        <v>0</v>
      </c>
      <c r="M90" s="318">
        <v>0</v>
      </c>
      <c r="N90" s="318">
        <v>0</v>
      </c>
      <c r="O90" s="309"/>
      <c r="P90" s="309"/>
      <c r="Q90" s="309"/>
      <c r="R90" s="309"/>
      <c r="S90" s="309"/>
      <c r="T90" s="287"/>
      <c r="U90" s="287"/>
    </row>
    <row r="91" spans="1:21" x14ac:dyDescent="0.25">
      <c r="A91" s="275"/>
      <c r="B91" s="275" t="s">
        <v>275</v>
      </c>
      <c r="C91" s="275" t="s">
        <v>276</v>
      </c>
      <c r="D91" s="275" t="s">
        <v>235</v>
      </c>
      <c r="E91" s="275"/>
      <c r="F91" s="287"/>
      <c r="G91" s="286"/>
      <c r="H91" s="318">
        <v>0</v>
      </c>
      <c r="I91" s="318">
        <v>0</v>
      </c>
      <c r="J91" s="318">
        <v>0</v>
      </c>
      <c r="K91" s="318">
        <v>0</v>
      </c>
      <c r="L91" s="318">
        <v>0</v>
      </c>
      <c r="M91" s="318">
        <v>0</v>
      </c>
      <c r="N91" s="318">
        <v>0</v>
      </c>
      <c r="O91" s="309"/>
      <c r="P91" s="309"/>
      <c r="Q91" s="309"/>
      <c r="R91" s="309"/>
      <c r="S91" s="309"/>
      <c r="T91" s="287"/>
      <c r="U91" s="287"/>
    </row>
    <row r="92" spans="1:21" x14ac:dyDescent="0.25">
      <c r="A92" s="276"/>
      <c r="B92" s="276" t="s">
        <v>277</v>
      </c>
      <c r="C92" s="276" t="s">
        <v>278</v>
      </c>
      <c r="D92" s="276" t="s">
        <v>189</v>
      </c>
      <c r="E92" s="276"/>
      <c r="F92" s="287"/>
      <c r="G92" s="279"/>
      <c r="H92" s="279"/>
      <c r="I92" s="323">
        <v>0</v>
      </c>
      <c r="J92" s="323">
        <v>0</v>
      </c>
      <c r="K92" s="323">
        <v>0</v>
      </c>
      <c r="L92" s="323">
        <v>0</v>
      </c>
      <c r="M92" s="323">
        <v>0</v>
      </c>
      <c r="N92" s="323">
        <v>0</v>
      </c>
      <c r="O92" s="308"/>
      <c r="P92" s="308"/>
      <c r="Q92" s="308"/>
      <c r="R92" s="308"/>
      <c r="S92" s="308"/>
      <c r="T92" s="279"/>
      <c r="U92" s="279"/>
    </row>
    <row r="93" spans="1:21" x14ac:dyDescent="0.25">
      <c r="A93" s="276"/>
      <c r="B93" s="276" t="s">
        <v>279</v>
      </c>
      <c r="C93" s="276" t="s">
        <v>280</v>
      </c>
      <c r="D93" s="276" t="s">
        <v>189</v>
      </c>
      <c r="E93" s="276"/>
      <c r="F93" s="287"/>
      <c r="G93" s="279"/>
      <c r="H93" s="279"/>
      <c r="I93" s="323">
        <v>0</v>
      </c>
      <c r="J93" s="323">
        <v>0</v>
      </c>
      <c r="K93" s="323">
        <v>0</v>
      </c>
      <c r="L93" s="323">
        <v>0</v>
      </c>
      <c r="M93" s="323">
        <v>0</v>
      </c>
      <c r="N93" s="323">
        <v>0</v>
      </c>
      <c r="O93" s="308"/>
      <c r="P93" s="308"/>
      <c r="Q93" s="308"/>
      <c r="R93" s="308"/>
      <c r="S93" s="308"/>
      <c r="T93" s="279"/>
      <c r="U93" s="279"/>
    </row>
    <row r="94" spans="1:21" x14ac:dyDescent="0.25">
      <c r="A94" s="276"/>
      <c r="B94" s="276" t="s">
        <v>281</v>
      </c>
      <c r="C94" s="276" t="s">
        <v>282</v>
      </c>
      <c r="D94" s="276" t="s">
        <v>189</v>
      </c>
      <c r="E94" s="276"/>
      <c r="F94" s="287"/>
      <c r="G94" s="279"/>
      <c r="H94" s="279"/>
      <c r="I94" s="279"/>
      <c r="J94" s="317">
        <v>0</v>
      </c>
      <c r="K94" s="317">
        <v>0</v>
      </c>
      <c r="L94" s="317">
        <v>0</v>
      </c>
      <c r="M94" s="317">
        <v>0</v>
      </c>
      <c r="N94" s="317">
        <v>0</v>
      </c>
      <c r="O94" s="308"/>
      <c r="P94" s="308"/>
      <c r="Q94" s="308"/>
      <c r="R94" s="308"/>
      <c r="S94" s="308"/>
      <c r="T94" s="279"/>
      <c r="U94" s="279"/>
    </row>
    <row r="95" spans="1:21" x14ac:dyDescent="0.25">
      <c r="A95" s="276"/>
      <c r="B95" s="276" t="s">
        <v>283</v>
      </c>
      <c r="C95" s="276" t="s">
        <v>284</v>
      </c>
      <c r="D95" s="276" t="s">
        <v>189</v>
      </c>
      <c r="E95" s="276"/>
      <c r="F95" s="287"/>
      <c r="G95" s="279"/>
      <c r="H95" s="279"/>
      <c r="I95" s="323">
        <v>0</v>
      </c>
      <c r="J95" s="323">
        <v>0</v>
      </c>
      <c r="K95" s="323">
        <v>0</v>
      </c>
      <c r="L95" s="323">
        <v>0</v>
      </c>
      <c r="M95" s="323">
        <v>0</v>
      </c>
      <c r="N95" s="323">
        <v>0</v>
      </c>
      <c r="O95" s="308"/>
      <c r="P95" s="308"/>
      <c r="Q95" s="308"/>
      <c r="R95" s="308"/>
      <c r="S95" s="308"/>
      <c r="T95" s="279"/>
      <c r="U95" s="279"/>
    </row>
    <row r="96" spans="1:21" x14ac:dyDescent="0.25">
      <c r="A96" s="276" t="s">
        <v>112</v>
      </c>
      <c r="B96" s="334" t="s">
        <v>112</v>
      </c>
      <c r="C96" s="276" t="s">
        <v>285</v>
      </c>
      <c r="D96" s="276" t="s">
        <v>189</v>
      </c>
      <c r="E96" s="275"/>
      <c r="F96" s="279"/>
      <c r="G96" s="279"/>
      <c r="H96" s="308"/>
      <c r="I96" s="308"/>
      <c r="J96" s="308"/>
      <c r="K96" s="308"/>
      <c r="L96" s="308"/>
      <c r="M96" s="308"/>
      <c r="N96" s="308"/>
      <c r="O96" s="308"/>
      <c r="P96" s="308"/>
      <c r="Q96" s="308"/>
      <c r="R96" s="308"/>
      <c r="S96" s="308"/>
      <c r="T96" s="279"/>
      <c r="U96" s="279"/>
    </row>
    <row r="97" spans="1:21" x14ac:dyDescent="0.25">
      <c r="A97" s="275"/>
      <c r="B97" s="276" t="s">
        <v>286</v>
      </c>
      <c r="C97" s="276" t="s">
        <v>287</v>
      </c>
      <c r="D97" s="276" t="s">
        <v>189</v>
      </c>
      <c r="E97" s="275"/>
      <c r="F97" s="287"/>
      <c r="G97" s="279"/>
      <c r="H97" s="279"/>
      <c r="I97" s="323">
        <v>0</v>
      </c>
      <c r="J97" s="323">
        <v>0</v>
      </c>
      <c r="K97" s="323">
        <v>0</v>
      </c>
      <c r="L97" s="323">
        <v>0</v>
      </c>
      <c r="M97" s="323">
        <v>0</v>
      </c>
      <c r="N97" s="323">
        <v>0</v>
      </c>
      <c r="O97" s="308"/>
      <c r="P97" s="308"/>
      <c r="Q97" s="308"/>
      <c r="R97" s="308"/>
      <c r="S97" s="308"/>
      <c r="T97" s="279"/>
      <c r="U97" s="279"/>
    </row>
    <row r="98" spans="1:21" x14ac:dyDescent="0.25">
      <c r="A98" s="275"/>
      <c r="B98" s="276" t="s">
        <v>288</v>
      </c>
      <c r="C98" s="276" t="s">
        <v>289</v>
      </c>
      <c r="D98" s="276" t="s">
        <v>189</v>
      </c>
      <c r="E98" s="275"/>
      <c r="F98" s="287"/>
      <c r="G98" s="279"/>
      <c r="H98" s="279"/>
      <c r="I98" s="323">
        <v>0</v>
      </c>
      <c r="J98" s="323">
        <v>0</v>
      </c>
      <c r="K98" s="323">
        <v>0</v>
      </c>
      <c r="L98" s="323">
        <v>0</v>
      </c>
      <c r="M98" s="323">
        <v>0</v>
      </c>
      <c r="N98" s="323">
        <v>0</v>
      </c>
      <c r="O98" s="308"/>
      <c r="P98" s="308"/>
      <c r="Q98" s="308"/>
      <c r="R98" s="308"/>
      <c r="S98" s="308"/>
      <c r="T98" s="279"/>
      <c r="U98" s="279"/>
    </row>
    <row r="99" spans="1:21" x14ac:dyDescent="0.25">
      <c r="A99" s="276" t="s">
        <v>112</v>
      </c>
      <c r="B99" s="334" t="s">
        <v>112</v>
      </c>
      <c r="C99" s="276" t="s">
        <v>290</v>
      </c>
      <c r="D99" s="276" t="s">
        <v>189</v>
      </c>
      <c r="E99" s="275"/>
      <c r="F99" s="279"/>
      <c r="G99" s="279"/>
      <c r="H99" s="308"/>
      <c r="I99" s="308"/>
      <c r="J99" s="308"/>
      <c r="K99" s="308"/>
      <c r="L99" s="308"/>
      <c r="M99" s="308"/>
      <c r="N99" s="308"/>
      <c r="O99" s="308"/>
      <c r="P99" s="308"/>
      <c r="Q99" s="308"/>
      <c r="R99" s="308"/>
      <c r="S99" s="308"/>
      <c r="T99" s="279"/>
      <c r="U99" s="279"/>
    </row>
    <row r="100" spans="1:21" x14ac:dyDescent="0.25">
      <c r="A100" s="276"/>
      <c r="B100" s="276" t="s">
        <v>291</v>
      </c>
      <c r="C100" s="276" t="s">
        <v>292</v>
      </c>
      <c r="D100" s="276" t="s">
        <v>189</v>
      </c>
      <c r="E100" s="276"/>
      <c r="F100" s="279"/>
      <c r="G100" s="279"/>
      <c r="H100" s="279"/>
      <c r="I100" s="323">
        <v>0</v>
      </c>
      <c r="J100" s="323">
        <v>0</v>
      </c>
      <c r="K100" s="323">
        <v>0</v>
      </c>
      <c r="L100" s="323">
        <v>0</v>
      </c>
      <c r="M100" s="323">
        <v>0</v>
      </c>
      <c r="N100" s="323">
        <v>0</v>
      </c>
      <c r="O100" s="308">
        <f>+N100</f>
        <v>0</v>
      </c>
      <c r="P100" s="308">
        <f t="shared" ref="P100:S100" si="8">+O100</f>
        <v>0</v>
      </c>
      <c r="Q100" s="308">
        <f t="shared" si="8"/>
        <v>0</v>
      </c>
      <c r="R100" s="308">
        <f t="shared" si="8"/>
        <v>0</v>
      </c>
      <c r="S100" s="308">
        <f t="shared" si="8"/>
        <v>0</v>
      </c>
      <c r="T100" s="279"/>
      <c r="U100" s="279"/>
    </row>
    <row r="101" spans="1:21" x14ac:dyDescent="0.25">
      <c r="A101" s="276"/>
      <c r="B101" s="276" t="s">
        <v>293</v>
      </c>
      <c r="C101" s="276" t="s">
        <v>294</v>
      </c>
      <c r="D101" s="276" t="s">
        <v>189</v>
      </c>
      <c r="E101" s="276"/>
      <c r="F101" s="287"/>
      <c r="G101" s="279"/>
      <c r="H101" s="279"/>
      <c r="I101" s="323">
        <v>0</v>
      </c>
      <c r="J101" s="323">
        <v>0</v>
      </c>
      <c r="K101" s="323">
        <v>0</v>
      </c>
      <c r="L101" s="323">
        <v>0</v>
      </c>
      <c r="M101" s="323">
        <v>0</v>
      </c>
      <c r="N101" s="323">
        <v>0</v>
      </c>
      <c r="O101" s="308"/>
      <c r="P101" s="308"/>
      <c r="Q101" s="308"/>
      <c r="R101" s="308"/>
      <c r="S101" s="308"/>
      <c r="T101" s="279"/>
      <c r="U101" s="279"/>
    </row>
    <row r="102" spans="1:21" x14ac:dyDescent="0.25">
      <c r="A102" s="275"/>
      <c r="B102" s="275" t="s">
        <v>295</v>
      </c>
      <c r="C102" s="275" t="s">
        <v>296</v>
      </c>
      <c r="D102" s="275" t="s">
        <v>120</v>
      </c>
      <c r="E102" s="275"/>
      <c r="F102" s="287"/>
      <c r="G102" s="288"/>
      <c r="H102" s="279"/>
      <c r="I102" s="316">
        <v>0</v>
      </c>
      <c r="J102" s="316">
        <v>0</v>
      </c>
      <c r="K102" s="316">
        <v>0</v>
      </c>
      <c r="L102" s="316">
        <v>0</v>
      </c>
      <c r="M102" s="316">
        <v>0</v>
      </c>
      <c r="N102" s="316">
        <v>0</v>
      </c>
      <c r="O102" s="308"/>
      <c r="P102" s="308"/>
      <c r="Q102" s="308"/>
      <c r="R102" s="308"/>
      <c r="S102" s="308"/>
      <c r="T102" s="287"/>
      <c r="U102" s="287"/>
    </row>
    <row r="103" spans="1:21" x14ac:dyDescent="0.25">
      <c r="A103" s="276"/>
      <c r="B103" s="276" t="s">
        <v>297</v>
      </c>
      <c r="C103" s="276" t="s">
        <v>298</v>
      </c>
      <c r="D103" s="276" t="s">
        <v>189</v>
      </c>
      <c r="E103" s="276"/>
      <c r="F103" s="287"/>
      <c r="G103" s="279"/>
      <c r="H103" s="279"/>
      <c r="I103" s="323">
        <v>0</v>
      </c>
      <c r="J103" s="323">
        <v>0</v>
      </c>
      <c r="K103" s="323">
        <v>0</v>
      </c>
      <c r="L103" s="323">
        <v>0</v>
      </c>
      <c r="M103" s="323">
        <v>0</v>
      </c>
      <c r="N103" s="323">
        <v>0</v>
      </c>
      <c r="O103" s="308">
        <v>8</v>
      </c>
      <c r="P103" s="308">
        <v>4</v>
      </c>
      <c r="Q103" s="308">
        <v>10</v>
      </c>
      <c r="R103" s="308">
        <v>10</v>
      </c>
      <c r="S103" s="308">
        <v>20</v>
      </c>
      <c r="T103" s="279"/>
      <c r="U103" s="279"/>
    </row>
    <row r="104" spans="1:21" x14ac:dyDescent="0.25">
      <c r="A104" s="275"/>
      <c r="B104" s="275" t="s">
        <v>299</v>
      </c>
      <c r="C104" s="275" t="s">
        <v>300</v>
      </c>
      <c r="D104" s="275" t="s">
        <v>120</v>
      </c>
      <c r="E104" s="275"/>
      <c r="F104" s="287"/>
      <c r="G104" s="286"/>
      <c r="H104" s="279"/>
      <c r="I104" s="316">
        <v>0</v>
      </c>
      <c r="J104" s="316">
        <v>0</v>
      </c>
      <c r="K104" s="316">
        <v>0</v>
      </c>
      <c r="L104" s="316">
        <v>0</v>
      </c>
      <c r="M104" s="316">
        <v>0</v>
      </c>
      <c r="N104" s="316">
        <v>0</v>
      </c>
      <c r="O104" s="308"/>
      <c r="P104" s="308"/>
      <c r="Q104" s="308"/>
      <c r="R104" s="308"/>
      <c r="S104" s="308"/>
      <c r="T104" s="286"/>
      <c r="U104" s="286"/>
    </row>
    <row r="105" spans="1:21" x14ac:dyDescent="0.25">
      <c r="A105" s="275"/>
      <c r="B105" s="275" t="s">
        <v>301</v>
      </c>
      <c r="C105" s="275" t="s">
        <v>302</v>
      </c>
      <c r="D105" s="275" t="s">
        <v>120</v>
      </c>
      <c r="E105" s="278"/>
      <c r="F105" s="287"/>
      <c r="G105" s="286"/>
      <c r="H105" s="279"/>
      <c r="I105" s="316">
        <v>0</v>
      </c>
      <c r="J105" s="316">
        <v>0</v>
      </c>
      <c r="K105" s="316">
        <v>0</v>
      </c>
      <c r="L105" s="316">
        <v>0</v>
      </c>
      <c r="M105" s="316">
        <v>0</v>
      </c>
      <c r="N105" s="316">
        <v>0</v>
      </c>
      <c r="O105" s="308"/>
      <c r="P105" s="308"/>
      <c r="Q105" s="308"/>
      <c r="R105" s="308"/>
      <c r="S105" s="308"/>
      <c r="T105" s="287"/>
      <c r="U105" s="287"/>
    </row>
    <row r="106" spans="1:21" x14ac:dyDescent="0.25">
      <c r="A106" s="276"/>
      <c r="B106" s="276" t="s">
        <v>303</v>
      </c>
      <c r="C106" s="276" t="s">
        <v>304</v>
      </c>
      <c r="D106" s="276" t="s">
        <v>189</v>
      </c>
      <c r="E106" s="276"/>
      <c r="F106" s="287"/>
      <c r="G106" s="279"/>
      <c r="H106" s="279"/>
      <c r="I106" s="323">
        <v>0</v>
      </c>
      <c r="J106" s="323">
        <v>0</v>
      </c>
      <c r="K106" s="323">
        <v>0</v>
      </c>
      <c r="L106" s="323">
        <v>0</v>
      </c>
      <c r="M106" s="323">
        <v>0</v>
      </c>
      <c r="N106" s="323">
        <v>0</v>
      </c>
      <c r="O106" s="308"/>
      <c r="P106" s="308"/>
      <c r="Q106" s="308"/>
      <c r="R106" s="308"/>
      <c r="S106" s="308"/>
      <c r="T106" s="279"/>
      <c r="U106" s="279"/>
    </row>
    <row r="107" spans="1:21" x14ac:dyDescent="0.25">
      <c r="A107" s="275"/>
      <c r="B107" s="275" t="s">
        <v>305</v>
      </c>
      <c r="C107" s="275" t="s">
        <v>306</v>
      </c>
      <c r="D107" s="275" t="s">
        <v>120</v>
      </c>
      <c r="E107" s="278"/>
      <c r="F107" s="287"/>
      <c r="G107" s="286"/>
      <c r="H107" s="279"/>
      <c r="I107" s="316">
        <v>1</v>
      </c>
      <c r="J107" s="316">
        <v>1</v>
      </c>
      <c r="K107" s="316">
        <v>1</v>
      </c>
      <c r="L107" s="316">
        <v>1</v>
      </c>
      <c r="M107" s="316">
        <v>1</v>
      </c>
      <c r="N107" s="316">
        <v>1</v>
      </c>
      <c r="O107" s="308">
        <f>+N107</f>
        <v>1</v>
      </c>
      <c r="P107" s="308">
        <f t="shared" ref="P107:S108" si="9">+O107</f>
        <v>1</v>
      </c>
      <c r="Q107" s="308">
        <f t="shared" si="9"/>
        <v>1</v>
      </c>
      <c r="R107" s="308">
        <f t="shared" si="9"/>
        <v>1</v>
      </c>
      <c r="S107" s="308">
        <f t="shared" si="9"/>
        <v>1</v>
      </c>
      <c r="T107" s="287"/>
      <c r="U107" s="287"/>
    </row>
    <row r="108" spans="1:21" x14ac:dyDescent="0.25">
      <c r="A108" s="275"/>
      <c r="B108" s="275" t="s">
        <v>307</v>
      </c>
      <c r="C108" s="275" t="s">
        <v>308</v>
      </c>
      <c r="D108" s="275" t="s">
        <v>210</v>
      </c>
      <c r="E108" s="278"/>
      <c r="F108" s="287"/>
      <c r="G108" s="289"/>
      <c r="H108" s="289"/>
      <c r="I108" s="324">
        <v>25</v>
      </c>
      <c r="J108" s="324">
        <v>24.999999999999996</v>
      </c>
      <c r="K108" s="324">
        <v>25</v>
      </c>
      <c r="L108" s="324">
        <v>24.999999999999996</v>
      </c>
      <c r="M108" s="324">
        <v>25</v>
      </c>
      <c r="N108" s="324">
        <v>25.000000000000007</v>
      </c>
      <c r="O108" s="287">
        <f>+N108</f>
        <v>25.000000000000007</v>
      </c>
      <c r="P108" s="287">
        <f t="shared" si="9"/>
        <v>25.000000000000007</v>
      </c>
      <c r="Q108" s="287">
        <f t="shared" si="9"/>
        <v>25.000000000000007</v>
      </c>
      <c r="R108" s="287">
        <f t="shared" si="9"/>
        <v>25.000000000000007</v>
      </c>
      <c r="S108" s="287">
        <f t="shared" si="9"/>
        <v>25.000000000000007</v>
      </c>
      <c r="T108" s="287"/>
      <c r="U108" s="287"/>
    </row>
    <row r="109" spans="1:21" x14ac:dyDescent="0.25">
      <c r="A109" s="276" t="s">
        <v>309</v>
      </c>
      <c r="B109" s="334" t="s">
        <v>309</v>
      </c>
      <c r="C109" s="276" t="s">
        <v>310</v>
      </c>
      <c r="D109" s="276" t="s">
        <v>189</v>
      </c>
      <c r="E109" s="276"/>
      <c r="F109" s="279"/>
      <c r="G109" s="279"/>
      <c r="H109" s="202"/>
      <c r="I109" s="202">
        <v>48.012999999999998</v>
      </c>
      <c r="J109" s="202">
        <v>48.012999999999998</v>
      </c>
      <c r="K109" s="202">
        <v>48.012999999999998</v>
      </c>
      <c r="L109" s="202">
        <v>48.012999999999998</v>
      </c>
      <c r="M109" s="202">
        <v>48.012999999999998</v>
      </c>
      <c r="N109" s="202">
        <v>48.012999999999998</v>
      </c>
      <c r="O109" s="308">
        <v>48.012999999999998</v>
      </c>
      <c r="P109" s="308">
        <v>48.012999999999998</v>
      </c>
      <c r="Q109" s="308">
        <v>48.012999999999998</v>
      </c>
      <c r="R109" s="308">
        <v>48.012999999999998</v>
      </c>
      <c r="S109" s="308">
        <v>48.012999999999998</v>
      </c>
      <c r="T109" s="279"/>
      <c r="U109" s="279"/>
    </row>
    <row r="110" spans="1:21" x14ac:dyDescent="0.25">
      <c r="A110" s="276"/>
      <c r="B110" s="276" t="s">
        <v>311</v>
      </c>
      <c r="C110" s="276" t="s">
        <v>312</v>
      </c>
      <c r="D110" s="276" t="s">
        <v>189</v>
      </c>
      <c r="E110" s="276"/>
      <c r="F110" s="279"/>
      <c r="G110" s="279"/>
      <c r="H110" s="289"/>
      <c r="I110" s="323">
        <v>2.1309932074120672</v>
      </c>
      <c r="J110" s="323">
        <v>2.0422283466515836</v>
      </c>
      <c r="K110" s="323">
        <v>2.0700954995510115</v>
      </c>
      <c r="L110" s="323">
        <v>2.0885697513419546</v>
      </c>
      <c r="M110" s="323">
        <v>2.2980067153797892</v>
      </c>
      <c r="N110" s="323">
        <v>2.2825098484021522</v>
      </c>
      <c r="O110" s="308">
        <v>2.226360836820747</v>
      </c>
      <c r="P110" s="308">
        <v>2.254563261337835</v>
      </c>
      <c r="Q110" s="308">
        <v>2.2767809158968877</v>
      </c>
      <c r="R110" s="308">
        <v>2.3117073517363531</v>
      </c>
      <c r="S110" s="308">
        <v>2.3406095844908883</v>
      </c>
      <c r="T110" s="279"/>
      <c r="U110" s="279"/>
    </row>
    <row r="111" spans="1:21" x14ac:dyDescent="0.25">
      <c r="A111" s="276"/>
      <c r="B111" s="276" t="s">
        <v>313</v>
      </c>
      <c r="C111" s="276" t="s">
        <v>314</v>
      </c>
      <c r="D111" s="276" t="s">
        <v>189</v>
      </c>
      <c r="E111" s="276"/>
      <c r="F111" s="279"/>
      <c r="G111" s="279"/>
      <c r="H111" s="289"/>
      <c r="I111" s="323">
        <v>101.27083997741316</v>
      </c>
      <c r="J111" s="323">
        <v>45.465367765543569</v>
      </c>
      <c r="K111" s="323">
        <v>-2.4257249841775135</v>
      </c>
      <c r="L111" s="323">
        <v>-3.782165155297406</v>
      </c>
      <c r="M111" s="323">
        <v>-5.2317223719309283</v>
      </c>
      <c r="N111" s="323">
        <v>-6.4691205880904104</v>
      </c>
      <c r="O111" s="313">
        <v>-8.5937225175437728</v>
      </c>
      <c r="P111" s="313">
        <v>-12.077946052992308</v>
      </c>
      <c r="Q111" s="313">
        <v>-18.41710437679626</v>
      </c>
      <c r="R111" s="313">
        <v>-15.210312535265579</v>
      </c>
      <c r="S111" s="308">
        <v>-12.88349499465604</v>
      </c>
      <c r="T111" s="279"/>
      <c r="U111" s="279"/>
    </row>
    <row r="112" spans="1:21" x14ac:dyDescent="0.25">
      <c r="A112" s="275"/>
      <c r="B112" s="275" t="s">
        <v>315</v>
      </c>
      <c r="C112" s="275" t="s">
        <v>316</v>
      </c>
      <c r="D112" s="275" t="s">
        <v>120</v>
      </c>
      <c r="E112" s="275"/>
      <c r="F112" s="287"/>
      <c r="G112" s="289"/>
      <c r="H112" s="289"/>
      <c r="I112" s="316">
        <v>5.0000000000000001E-4</v>
      </c>
      <c r="J112" s="316">
        <v>5.0000000000000001E-4</v>
      </c>
      <c r="K112" s="316">
        <v>5.0000000000000001E-4</v>
      </c>
      <c r="L112" s="316">
        <v>5.0000000000000001E-4</v>
      </c>
      <c r="M112" s="316">
        <v>5.0000000000000001E-4</v>
      </c>
      <c r="N112" s="316">
        <v>5.0000000000000001E-4</v>
      </c>
      <c r="O112" s="311">
        <f t="shared" ref="O112:S113" si="10">+N112</f>
        <v>5.0000000000000001E-4</v>
      </c>
      <c r="P112" s="311">
        <f t="shared" si="10"/>
        <v>5.0000000000000001E-4</v>
      </c>
      <c r="Q112" s="311">
        <f t="shared" si="10"/>
        <v>5.0000000000000001E-4</v>
      </c>
      <c r="R112" s="311">
        <f t="shared" si="10"/>
        <v>5.0000000000000001E-4</v>
      </c>
      <c r="S112" s="308">
        <f t="shared" si="10"/>
        <v>5.0000000000000001E-4</v>
      </c>
      <c r="T112" s="287"/>
      <c r="U112" s="287"/>
    </row>
    <row r="113" spans="1:21" x14ac:dyDescent="0.25">
      <c r="A113" s="275"/>
      <c r="B113" s="275" t="s">
        <v>317</v>
      </c>
      <c r="C113" s="275" t="s">
        <v>318</v>
      </c>
      <c r="D113" s="275" t="s">
        <v>120</v>
      </c>
      <c r="E113" s="275"/>
      <c r="F113" s="287"/>
      <c r="G113" s="289"/>
      <c r="H113" s="289"/>
      <c r="I113" s="316">
        <v>1E-3</v>
      </c>
      <c r="J113" s="316">
        <v>1E-3</v>
      </c>
      <c r="K113" s="316">
        <v>1E-3</v>
      </c>
      <c r="L113" s="316">
        <v>1E-3</v>
      </c>
      <c r="M113" s="316">
        <v>1E-3</v>
      </c>
      <c r="N113" s="316">
        <v>1E-3</v>
      </c>
      <c r="O113" s="311">
        <f t="shared" si="10"/>
        <v>1E-3</v>
      </c>
      <c r="P113" s="311">
        <f t="shared" si="10"/>
        <v>1E-3</v>
      </c>
      <c r="Q113" s="311">
        <f t="shared" si="10"/>
        <v>1E-3</v>
      </c>
      <c r="R113" s="311">
        <f t="shared" si="10"/>
        <v>1E-3</v>
      </c>
      <c r="S113" s="308">
        <f t="shared" si="10"/>
        <v>1E-3</v>
      </c>
      <c r="T113" s="287"/>
      <c r="U113" s="287"/>
    </row>
    <row r="114" spans="1:21" x14ac:dyDescent="0.25">
      <c r="A114" s="276"/>
      <c r="B114" s="276" t="s">
        <v>319</v>
      </c>
      <c r="C114" s="276" t="s">
        <v>320</v>
      </c>
      <c r="D114" s="276" t="s">
        <v>189</v>
      </c>
      <c r="E114" s="276"/>
      <c r="F114" s="279"/>
      <c r="G114" s="279"/>
      <c r="H114" s="289"/>
      <c r="I114" s="323">
        <v>15.523762295081969</v>
      </c>
      <c r="J114" s="323">
        <v>15.569929650009247</v>
      </c>
      <c r="K114" s="323">
        <v>16.164639244691564</v>
      </c>
      <c r="L114" s="323">
        <v>16.687397866140259</v>
      </c>
      <c r="M114" s="323">
        <v>17.285570537418028</v>
      </c>
      <c r="N114" s="323">
        <v>17.862964844996242</v>
      </c>
      <c r="O114" s="308">
        <v>18.154595846806973</v>
      </c>
      <c r="P114" s="308">
        <v>18.978988273158983</v>
      </c>
      <c r="Q114" s="308">
        <v>19.729347860944944</v>
      </c>
      <c r="R114" s="308">
        <v>20.510977897020084</v>
      </c>
      <c r="S114" s="308">
        <v>21.162194219424865</v>
      </c>
      <c r="T114" s="279"/>
      <c r="U114" s="279"/>
    </row>
    <row r="115" spans="1:21" x14ac:dyDescent="0.25">
      <c r="A115" s="276"/>
      <c r="B115" s="276" t="s">
        <v>321</v>
      </c>
      <c r="C115" s="276" t="s">
        <v>322</v>
      </c>
      <c r="D115" s="276" t="s">
        <v>189</v>
      </c>
      <c r="E115" s="276"/>
      <c r="F115" s="279"/>
      <c r="G115" s="279"/>
      <c r="H115" s="289"/>
      <c r="I115" s="323">
        <v>0</v>
      </c>
      <c r="J115" s="323">
        <v>0</v>
      </c>
      <c r="K115" s="323">
        <v>0</v>
      </c>
      <c r="L115" s="323">
        <v>0</v>
      </c>
      <c r="M115" s="323">
        <v>0</v>
      </c>
      <c r="N115" s="323">
        <v>0</v>
      </c>
      <c r="O115" s="308"/>
      <c r="P115" s="308"/>
      <c r="Q115" s="308"/>
      <c r="R115" s="308"/>
      <c r="S115" s="308"/>
      <c r="T115" s="279"/>
      <c r="U115" s="279"/>
    </row>
    <row r="116" spans="1:21" x14ac:dyDescent="0.25">
      <c r="A116" s="276"/>
      <c r="B116" s="276" t="s">
        <v>323</v>
      </c>
      <c r="C116" s="276" t="s">
        <v>324</v>
      </c>
      <c r="D116" s="276" t="s">
        <v>189</v>
      </c>
      <c r="E116" s="276"/>
      <c r="F116" s="279"/>
      <c r="G116" s="279"/>
      <c r="H116" s="289"/>
      <c r="I116" s="323">
        <v>0</v>
      </c>
      <c r="J116" s="323">
        <v>0</v>
      </c>
      <c r="K116" s="323">
        <v>0</v>
      </c>
      <c r="L116" s="323">
        <v>0</v>
      </c>
      <c r="M116" s="323">
        <v>0</v>
      </c>
      <c r="N116" s="323">
        <v>0</v>
      </c>
      <c r="O116" s="308"/>
      <c r="P116" s="308"/>
      <c r="Q116" s="308"/>
      <c r="R116" s="308"/>
      <c r="S116" s="308"/>
      <c r="T116" s="279"/>
      <c r="U116" s="279"/>
    </row>
    <row r="117" spans="1:21" x14ac:dyDescent="0.25">
      <c r="A117" s="275"/>
      <c r="B117" s="275" t="s">
        <v>325</v>
      </c>
      <c r="C117" s="275" t="s">
        <v>326</v>
      </c>
      <c r="D117" s="275" t="s">
        <v>235</v>
      </c>
      <c r="E117" s="275"/>
      <c r="F117" s="279"/>
      <c r="G117" s="289"/>
      <c r="H117" s="289"/>
      <c r="I117" s="323">
        <v>60</v>
      </c>
      <c r="J117" s="323">
        <v>60</v>
      </c>
      <c r="K117" s="323">
        <v>60</v>
      </c>
      <c r="L117" s="323">
        <v>60</v>
      </c>
      <c r="M117" s="323">
        <v>60</v>
      </c>
      <c r="N117" s="323">
        <v>60</v>
      </c>
      <c r="O117" s="308">
        <v>60</v>
      </c>
      <c r="P117" s="308">
        <v>60</v>
      </c>
      <c r="Q117" s="308">
        <v>60</v>
      </c>
      <c r="R117" s="308">
        <v>60</v>
      </c>
      <c r="S117" s="308">
        <v>60</v>
      </c>
      <c r="T117" s="287"/>
      <c r="U117" s="287"/>
    </row>
    <row r="118" spans="1:21" x14ac:dyDescent="0.25">
      <c r="A118" s="275"/>
      <c r="B118" s="275" t="s">
        <v>327</v>
      </c>
      <c r="C118" s="275" t="s">
        <v>328</v>
      </c>
      <c r="D118" s="275" t="s">
        <v>235</v>
      </c>
      <c r="E118" s="275"/>
      <c r="F118" s="279"/>
      <c r="G118" s="289"/>
      <c r="H118" s="289"/>
      <c r="I118" s="323">
        <v>68</v>
      </c>
      <c r="J118" s="323">
        <v>60</v>
      </c>
      <c r="K118" s="323">
        <v>60</v>
      </c>
      <c r="L118" s="323">
        <v>60</v>
      </c>
      <c r="M118" s="323">
        <v>60</v>
      </c>
      <c r="N118" s="323">
        <v>60</v>
      </c>
      <c r="O118" s="308">
        <v>60</v>
      </c>
      <c r="P118" s="308">
        <v>60</v>
      </c>
      <c r="Q118" s="308">
        <v>60</v>
      </c>
      <c r="R118" s="308">
        <v>60</v>
      </c>
      <c r="S118" s="308">
        <v>60</v>
      </c>
      <c r="T118" s="287"/>
      <c r="U118" s="287"/>
    </row>
    <row r="119" spans="1:21" x14ac:dyDescent="0.25">
      <c r="A119" s="276"/>
      <c r="B119" s="276" t="s">
        <v>329</v>
      </c>
      <c r="C119" s="276" t="s">
        <v>330</v>
      </c>
      <c r="D119" s="276" t="s">
        <v>189</v>
      </c>
      <c r="E119" s="276"/>
      <c r="F119" s="279"/>
      <c r="G119" s="279"/>
      <c r="H119" s="289"/>
      <c r="I119" s="323">
        <v>-98.027153009232819</v>
      </c>
      <c r="J119" s="323">
        <v>-92.643557488640596</v>
      </c>
      <c r="K119" s="323">
        <v>-93.551551307094641</v>
      </c>
      <c r="L119" s="323">
        <v>-94.107557079900587</v>
      </c>
      <c r="M119" s="323">
        <v>-98.460644221470304</v>
      </c>
      <c r="N119" s="323">
        <v>-101.95961968428621</v>
      </c>
      <c r="O119" s="308">
        <v>-100.97505357219356</v>
      </c>
      <c r="P119" s="308">
        <v>-102.1779767501439</v>
      </c>
      <c r="Q119" s="308">
        <v>-103.10683621252674</v>
      </c>
      <c r="R119" s="308">
        <v>-104.60809957949202</v>
      </c>
      <c r="S119" s="308">
        <v>-105.83332757454508</v>
      </c>
      <c r="T119" s="279"/>
      <c r="U119" s="279"/>
    </row>
    <row r="120" spans="1:21" x14ac:dyDescent="0.25">
      <c r="A120" s="276"/>
      <c r="B120" s="276" t="s">
        <v>331</v>
      </c>
      <c r="C120" s="276" t="s">
        <v>332</v>
      </c>
      <c r="D120" s="276" t="s">
        <v>189</v>
      </c>
      <c r="E120" s="276"/>
      <c r="F120" s="279"/>
      <c r="G120" s="279"/>
      <c r="H120" s="289"/>
      <c r="I120" s="323">
        <v>-98.027153009232819</v>
      </c>
      <c r="J120" s="323">
        <v>-92.643557488640624</v>
      </c>
      <c r="K120" s="323">
        <v>-93.551551307094627</v>
      </c>
      <c r="L120" s="323">
        <v>-94.107557079900587</v>
      </c>
      <c r="M120" s="323">
        <v>-98.460644221470304</v>
      </c>
      <c r="N120" s="323">
        <v>-101.95961968428621</v>
      </c>
      <c r="O120" s="308">
        <v>-100.97505357219356</v>
      </c>
      <c r="P120" s="308">
        <v>-102.1779767501439</v>
      </c>
      <c r="Q120" s="308">
        <v>-103.10683621252673</v>
      </c>
      <c r="R120" s="308">
        <v>-104.60809957949201</v>
      </c>
      <c r="S120" s="308">
        <v>-105.83332757454509</v>
      </c>
      <c r="T120" s="279"/>
      <c r="U120" s="279"/>
    </row>
    <row r="121" spans="1:21" x14ac:dyDescent="0.25">
      <c r="A121" s="276"/>
      <c r="B121" s="276" t="s">
        <v>333</v>
      </c>
      <c r="C121" s="276" t="s">
        <v>334</v>
      </c>
      <c r="D121" s="276" t="s">
        <v>189</v>
      </c>
      <c r="E121" s="276"/>
      <c r="F121" s="279"/>
      <c r="G121" s="279"/>
      <c r="H121" s="289"/>
      <c r="I121" s="323">
        <v>-14.634264220255272</v>
      </c>
      <c r="J121" s="323">
        <v>-24.638048243226116</v>
      </c>
      <c r="K121" s="323">
        <v>-26.897186066123467</v>
      </c>
      <c r="L121" s="323">
        <v>-25.969424524770247</v>
      </c>
      <c r="M121" s="323">
        <v>-23.720777771148775</v>
      </c>
      <c r="N121" s="323">
        <v>-19.918121333702402</v>
      </c>
      <c r="O121" s="308">
        <v>-30.227007352086542</v>
      </c>
      <c r="P121" s="308">
        <v>-32.132914511758671</v>
      </c>
      <c r="Q121" s="308">
        <v>-31.064737184618764</v>
      </c>
      <c r="R121" s="308">
        <v>-27.359296568074328</v>
      </c>
      <c r="S121" s="308">
        <v>-24.262196195479053</v>
      </c>
      <c r="T121" s="279"/>
      <c r="U121" s="279"/>
    </row>
    <row r="122" spans="1:21" x14ac:dyDescent="0.25">
      <c r="A122" s="276" t="s">
        <v>309</v>
      </c>
      <c r="B122" s="334" t="s">
        <v>309</v>
      </c>
      <c r="C122" s="276" t="s">
        <v>335</v>
      </c>
      <c r="D122" s="276" t="s">
        <v>189</v>
      </c>
      <c r="E122" s="276"/>
      <c r="F122" s="279"/>
      <c r="G122" s="279"/>
      <c r="H122" s="202">
        <v>-7.069</v>
      </c>
      <c r="I122" s="202">
        <v>-7.069</v>
      </c>
      <c r="J122" s="202">
        <v>-7.069</v>
      </c>
      <c r="K122" s="202">
        <v>-7.069</v>
      </c>
      <c r="L122" s="202">
        <v>-7.069</v>
      </c>
      <c r="M122" s="202">
        <v>-7.069</v>
      </c>
      <c r="N122" s="202">
        <v>-7.069</v>
      </c>
      <c r="O122" s="202">
        <v>-7.069</v>
      </c>
      <c r="P122" s="202">
        <v>-7.069</v>
      </c>
      <c r="Q122" s="202">
        <v>-7.069</v>
      </c>
      <c r="R122" s="202">
        <v>-7.069</v>
      </c>
      <c r="S122" s="202">
        <v>-7.069</v>
      </c>
      <c r="T122" s="279"/>
      <c r="U122" s="279"/>
    </row>
    <row r="123" spans="1:21" x14ac:dyDescent="0.25">
      <c r="A123" s="276" t="s">
        <v>112</v>
      </c>
      <c r="B123" s="334" t="s">
        <v>112</v>
      </c>
      <c r="C123" s="276" t="s">
        <v>336</v>
      </c>
      <c r="D123" s="276" t="s">
        <v>189</v>
      </c>
      <c r="E123" s="275"/>
      <c r="F123" s="279"/>
      <c r="G123" s="279"/>
      <c r="H123" s="308"/>
      <c r="I123" s="308"/>
      <c r="J123" s="308"/>
      <c r="K123" s="308"/>
      <c r="L123" s="308"/>
      <c r="M123" s="308"/>
      <c r="N123" s="308"/>
      <c r="O123" s="308"/>
      <c r="P123" s="308"/>
      <c r="Q123" s="308"/>
      <c r="R123" s="308"/>
      <c r="S123" s="308"/>
      <c r="T123" s="279"/>
      <c r="U123" s="279"/>
    </row>
    <row r="124" spans="1:21" x14ac:dyDescent="0.25">
      <c r="A124" s="276" t="s">
        <v>112</v>
      </c>
      <c r="B124" s="334" t="s">
        <v>112</v>
      </c>
      <c r="C124" s="276" t="s">
        <v>337</v>
      </c>
      <c r="D124" s="276" t="s">
        <v>189</v>
      </c>
      <c r="E124" s="275"/>
      <c r="F124" s="279"/>
      <c r="G124" s="279"/>
      <c r="H124" s="308"/>
      <c r="I124" s="308"/>
      <c r="J124" s="308"/>
      <c r="K124" s="308"/>
      <c r="L124" s="308"/>
      <c r="M124" s="308"/>
      <c r="N124" s="308"/>
      <c r="O124" s="308"/>
      <c r="P124" s="308"/>
      <c r="Q124" s="308"/>
      <c r="R124" s="308"/>
      <c r="S124" s="308"/>
      <c r="T124" s="279"/>
      <c r="U124" s="279"/>
    </row>
    <row r="125" spans="1:21" x14ac:dyDescent="0.25">
      <c r="A125" s="276"/>
      <c r="B125" s="276" t="s">
        <v>338</v>
      </c>
      <c r="C125" s="276" t="s">
        <v>339</v>
      </c>
      <c r="D125" s="276" t="s">
        <v>189</v>
      </c>
      <c r="E125" s="276"/>
      <c r="F125" s="279"/>
      <c r="G125" s="279"/>
      <c r="H125" s="289"/>
      <c r="I125" s="289"/>
      <c r="J125" s="323">
        <v>0</v>
      </c>
      <c r="K125" s="323">
        <v>0</v>
      </c>
      <c r="L125" s="323">
        <v>0</v>
      </c>
      <c r="M125" s="323">
        <v>0</v>
      </c>
      <c r="N125" s="323">
        <v>0</v>
      </c>
      <c r="O125" s="308"/>
      <c r="P125" s="308"/>
      <c r="Q125" s="308"/>
      <c r="R125" s="308"/>
      <c r="S125" s="308"/>
      <c r="T125" s="279"/>
      <c r="U125" s="279"/>
    </row>
    <row r="126" spans="1:21" x14ac:dyDescent="0.25">
      <c r="A126" s="276"/>
      <c r="B126" s="276" t="s">
        <v>340</v>
      </c>
      <c r="C126" s="276" t="s">
        <v>341</v>
      </c>
      <c r="D126" s="276" t="s">
        <v>189</v>
      </c>
      <c r="E126" s="276"/>
      <c r="F126" s="279"/>
      <c r="G126" s="279"/>
      <c r="H126" s="289"/>
      <c r="I126" s="323">
        <v>0</v>
      </c>
      <c r="J126" s="323">
        <v>0</v>
      </c>
      <c r="K126" s="323">
        <v>0</v>
      </c>
      <c r="L126" s="323">
        <v>0</v>
      </c>
      <c r="M126" s="323">
        <v>0</v>
      </c>
      <c r="N126" s="323">
        <v>0</v>
      </c>
      <c r="O126" s="308"/>
      <c r="P126" s="308"/>
      <c r="Q126" s="308"/>
      <c r="R126" s="308"/>
      <c r="S126" s="308"/>
      <c r="T126" s="279"/>
      <c r="U126" s="279"/>
    </row>
    <row r="127" spans="1:21" x14ac:dyDescent="0.25">
      <c r="A127" s="276"/>
      <c r="B127" s="276" t="s">
        <v>342</v>
      </c>
      <c r="C127" s="276" t="s">
        <v>343</v>
      </c>
      <c r="D127" s="276" t="s">
        <v>189</v>
      </c>
      <c r="E127" s="276"/>
      <c r="F127" s="279"/>
      <c r="G127" s="279"/>
      <c r="H127" s="289"/>
      <c r="I127" s="323">
        <v>0</v>
      </c>
      <c r="J127" s="323">
        <v>0</v>
      </c>
      <c r="K127" s="323">
        <v>0</v>
      </c>
      <c r="L127" s="323">
        <v>0</v>
      </c>
      <c r="M127" s="323">
        <v>0</v>
      </c>
      <c r="N127" s="323">
        <v>0</v>
      </c>
      <c r="O127" s="308"/>
      <c r="P127" s="308"/>
      <c r="Q127" s="308"/>
      <c r="R127" s="308"/>
      <c r="S127" s="308"/>
      <c r="T127" s="279"/>
      <c r="U127" s="279"/>
    </row>
    <row r="128" spans="1:21" x14ac:dyDescent="0.25">
      <c r="A128" s="276"/>
      <c r="B128" s="276" t="s">
        <v>344</v>
      </c>
      <c r="C128" s="276" t="s">
        <v>345</v>
      </c>
      <c r="D128" s="276" t="s">
        <v>189</v>
      </c>
      <c r="E128" s="276"/>
      <c r="F128" s="279"/>
      <c r="G128" s="279"/>
      <c r="H128" s="289"/>
      <c r="I128" s="323">
        <v>0</v>
      </c>
      <c r="J128" s="323">
        <v>0</v>
      </c>
      <c r="K128" s="323">
        <v>0</v>
      </c>
      <c r="L128" s="323">
        <v>0</v>
      </c>
      <c r="M128" s="323">
        <v>0</v>
      </c>
      <c r="N128" s="323">
        <v>0</v>
      </c>
      <c r="O128" s="308"/>
      <c r="P128" s="308"/>
      <c r="Q128" s="308"/>
      <c r="R128" s="308"/>
      <c r="S128" s="308"/>
      <c r="T128" s="279"/>
      <c r="U128" s="279"/>
    </row>
    <row r="129" spans="1:21" x14ac:dyDescent="0.25">
      <c r="A129" s="276"/>
      <c r="B129" s="276" t="s">
        <v>346</v>
      </c>
      <c r="C129" s="276" t="s">
        <v>347</v>
      </c>
      <c r="D129" s="276" t="s">
        <v>189</v>
      </c>
      <c r="E129" s="276"/>
      <c r="F129" s="279"/>
      <c r="G129" s="279"/>
      <c r="H129" s="289"/>
      <c r="I129" s="323">
        <v>0</v>
      </c>
      <c r="J129" s="323">
        <v>0</v>
      </c>
      <c r="K129" s="323">
        <v>0</v>
      </c>
      <c r="L129" s="323">
        <v>0</v>
      </c>
      <c r="M129" s="323">
        <v>0</v>
      </c>
      <c r="N129" s="323">
        <v>0</v>
      </c>
      <c r="O129" s="308"/>
      <c r="P129" s="308"/>
      <c r="Q129" s="308"/>
      <c r="R129" s="308"/>
      <c r="S129" s="308"/>
      <c r="T129" s="279"/>
      <c r="U129" s="279"/>
    </row>
    <row r="130" spans="1:21" x14ac:dyDescent="0.25">
      <c r="A130" s="276"/>
      <c r="B130" s="276" t="s">
        <v>348</v>
      </c>
      <c r="C130" s="276" t="s">
        <v>349</v>
      </c>
      <c r="D130" s="276" t="s">
        <v>189</v>
      </c>
      <c r="E130" s="276"/>
      <c r="F130" s="279"/>
      <c r="G130" s="279"/>
      <c r="H130" s="289"/>
      <c r="I130" s="323">
        <v>527.75399999999991</v>
      </c>
      <c r="J130" s="323">
        <v>527.75399999999991</v>
      </c>
      <c r="K130" s="323">
        <v>527.75399999999991</v>
      </c>
      <c r="L130" s="323">
        <v>532.75399999999991</v>
      </c>
      <c r="M130" s="323">
        <v>548.54999999999995</v>
      </c>
      <c r="N130" s="323">
        <v>563.54999999999995</v>
      </c>
      <c r="O130" s="308">
        <v>563.54999999999995</v>
      </c>
      <c r="P130" s="308">
        <v>596.04999999999995</v>
      </c>
      <c r="Q130" s="308">
        <v>629.16666510580103</v>
      </c>
      <c r="R130" s="308">
        <v>657.70039296281527</v>
      </c>
      <c r="S130" s="308">
        <v>675.83423288887843</v>
      </c>
      <c r="T130" s="279"/>
      <c r="U130" s="279"/>
    </row>
    <row r="131" spans="1:21" x14ac:dyDescent="0.25">
      <c r="A131" s="276"/>
      <c r="B131" s="276" t="s">
        <v>350</v>
      </c>
      <c r="C131" s="276" t="s">
        <v>351</v>
      </c>
      <c r="D131" s="276" t="s">
        <v>189</v>
      </c>
      <c r="E131" s="276"/>
      <c r="F131" s="279"/>
      <c r="G131" s="279"/>
      <c r="H131" s="289"/>
      <c r="I131" s="323">
        <v>0</v>
      </c>
      <c r="J131" s="323">
        <v>0</v>
      </c>
      <c r="K131" s="323">
        <v>5</v>
      </c>
      <c r="L131" s="323">
        <v>30</v>
      </c>
      <c r="M131" s="323">
        <v>15</v>
      </c>
      <c r="N131" s="323">
        <v>0</v>
      </c>
      <c r="O131" s="308">
        <v>32.5</v>
      </c>
      <c r="P131" s="308">
        <v>33.116665105801019</v>
      </c>
      <c r="Q131" s="308">
        <v>28.533727857014242</v>
      </c>
      <c r="R131" s="308">
        <v>18.13383992606316</v>
      </c>
      <c r="S131" s="308">
        <v>9.1707964482085345</v>
      </c>
      <c r="T131" s="279"/>
      <c r="U131" s="279"/>
    </row>
    <row r="132" spans="1:21" x14ac:dyDescent="0.25">
      <c r="A132" s="276"/>
      <c r="B132" s="276" t="s">
        <v>352</v>
      </c>
      <c r="C132" s="276" t="s">
        <v>353</v>
      </c>
      <c r="D132" s="276" t="s">
        <v>189</v>
      </c>
      <c r="E132" s="276"/>
      <c r="F132" s="279"/>
      <c r="G132" s="279"/>
      <c r="H132" s="289"/>
      <c r="I132" s="323">
        <v>0</v>
      </c>
      <c r="J132" s="323">
        <v>0</v>
      </c>
      <c r="K132" s="323">
        <v>0</v>
      </c>
      <c r="L132" s="323">
        <v>-14.204000000000001</v>
      </c>
      <c r="M132" s="323">
        <v>0</v>
      </c>
      <c r="N132" s="323">
        <v>0</v>
      </c>
      <c r="O132" s="308">
        <v>0</v>
      </c>
      <c r="P132" s="308">
        <v>0</v>
      </c>
      <c r="Q132" s="308">
        <v>0</v>
      </c>
      <c r="R132" s="308">
        <v>0</v>
      </c>
      <c r="S132" s="308">
        <v>0</v>
      </c>
      <c r="T132" s="279"/>
      <c r="U132" s="279"/>
    </row>
    <row r="133" spans="1:21" x14ac:dyDescent="0.25">
      <c r="A133" s="275"/>
      <c r="B133" s="275" t="s">
        <v>354</v>
      </c>
      <c r="C133" s="275" t="s">
        <v>355</v>
      </c>
      <c r="D133" s="275" t="s">
        <v>120</v>
      </c>
      <c r="E133" s="275"/>
      <c r="F133" s="279"/>
      <c r="G133" s="288"/>
      <c r="H133" s="289"/>
      <c r="I133" s="316">
        <v>4.4055542080832871E-2</v>
      </c>
      <c r="J133" s="316">
        <v>4.3890988707716204E-2</v>
      </c>
      <c r="K133" s="316">
        <v>4.3833383387961243E-2</v>
      </c>
      <c r="L133" s="316">
        <v>4.3875188049837144E-2</v>
      </c>
      <c r="M133" s="316">
        <v>4.3656383193957378E-2</v>
      </c>
      <c r="N133" s="316">
        <v>4.3657695634815016E-2</v>
      </c>
      <c r="O133" s="308">
        <v>4.3660422775094861E-2</v>
      </c>
      <c r="P133" s="308">
        <v>4.3665487872779199E-2</v>
      </c>
      <c r="Q133" s="308">
        <v>4.3669776161754735E-2</v>
      </c>
      <c r="R133" s="308">
        <v>4.3672758603433386E-2</v>
      </c>
      <c r="S133" s="308">
        <v>4.3674408740588068E-2</v>
      </c>
      <c r="T133" s="287"/>
      <c r="U133" s="287"/>
    </row>
    <row r="134" spans="1:21" x14ac:dyDescent="0.25">
      <c r="A134" s="276"/>
      <c r="B134" s="276" t="s">
        <v>356</v>
      </c>
      <c r="C134" s="276" t="s">
        <v>357</v>
      </c>
      <c r="D134" s="276" t="s">
        <v>189</v>
      </c>
      <c r="E134" s="276"/>
      <c r="F134" s="279"/>
      <c r="G134" s="279"/>
      <c r="H134" s="289"/>
      <c r="I134" s="323">
        <v>537.09976151000001</v>
      </c>
      <c r="J134" s="323">
        <v>553.03252761886711</v>
      </c>
      <c r="K134" s="323">
        <v>568.99931107933367</v>
      </c>
      <c r="L134" s="323">
        <v>590.423119323783</v>
      </c>
      <c r="M134" s="323">
        <v>637.4334930754743</v>
      </c>
      <c r="N134" s="323">
        <v>670.53915281271395</v>
      </c>
      <c r="O134" s="308">
        <v>689.49538644468009</v>
      </c>
      <c r="P134" s="308">
        <v>741.48904259933806</v>
      </c>
      <c r="Q134" s="308">
        <v>795.30465551730776</v>
      </c>
      <c r="R134" s="308">
        <v>845.79649696066394</v>
      </c>
      <c r="S134" s="308">
        <v>887.04103510752418</v>
      </c>
      <c r="T134" s="279"/>
      <c r="U134" s="279"/>
    </row>
    <row r="135" spans="1:21" x14ac:dyDescent="0.25">
      <c r="A135" s="276"/>
      <c r="B135" s="276" t="s">
        <v>358</v>
      </c>
      <c r="C135" s="276" t="s">
        <v>359</v>
      </c>
      <c r="D135" s="276" t="s">
        <v>189</v>
      </c>
      <c r="E135" s="276"/>
      <c r="F135" s="279"/>
      <c r="G135" s="279"/>
      <c r="H135" s="289"/>
      <c r="I135" s="323">
        <v>0</v>
      </c>
      <c r="J135" s="323">
        <v>0</v>
      </c>
      <c r="K135" s="323">
        <v>5</v>
      </c>
      <c r="L135" s="323">
        <v>30</v>
      </c>
      <c r="M135" s="323">
        <v>15</v>
      </c>
      <c r="N135" s="323">
        <v>0</v>
      </c>
      <c r="O135" s="308">
        <v>32.5</v>
      </c>
      <c r="P135" s="308">
        <v>33.116665105801019</v>
      </c>
      <c r="Q135" s="308">
        <v>28.533727857014242</v>
      </c>
      <c r="R135" s="308">
        <v>18.13383992606316</v>
      </c>
      <c r="S135" s="308">
        <v>9.1707964482085345</v>
      </c>
      <c r="T135" s="279"/>
      <c r="U135" s="279"/>
    </row>
    <row r="136" spans="1:21" x14ac:dyDescent="0.25">
      <c r="A136" s="276"/>
      <c r="B136" s="276" t="s">
        <v>360</v>
      </c>
      <c r="C136" s="276" t="s">
        <v>361</v>
      </c>
      <c r="D136" s="276" t="s">
        <v>189</v>
      </c>
      <c r="E136" s="276"/>
      <c r="F136" s="279"/>
      <c r="G136" s="279"/>
      <c r="H136" s="289"/>
      <c r="I136" s="323">
        <v>0</v>
      </c>
      <c r="J136" s="323">
        <v>0</v>
      </c>
      <c r="K136" s="323">
        <v>0</v>
      </c>
      <c r="L136" s="323">
        <v>0</v>
      </c>
      <c r="M136" s="323">
        <v>0</v>
      </c>
      <c r="N136" s="323">
        <v>0</v>
      </c>
      <c r="O136" s="308">
        <v>0</v>
      </c>
      <c r="P136" s="308">
        <v>0</v>
      </c>
      <c r="Q136" s="308">
        <v>0</v>
      </c>
      <c r="R136" s="308">
        <v>0</v>
      </c>
      <c r="S136" s="308">
        <v>0</v>
      </c>
      <c r="T136" s="279"/>
      <c r="U136" s="279"/>
    </row>
    <row r="137" spans="1:21" x14ac:dyDescent="0.25">
      <c r="A137" s="275"/>
      <c r="B137" s="275" t="s">
        <v>362</v>
      </c>
      <c r="C137" s="275" t="s">
        <v>363</v>
      </c>
      <c r="D137" s="275" t="s">
        <v>120</v>
      </c>
      <c r="E137" s="278"/>
      <c r="F137" s="279"/>
      <c r="G137" s="288"/>
      <c r="H137" s="289"/>
      <c r="I137" s="316">
        <v>1.9401158477557117E-2</v>
      </c>
      <c r="J137" s="316">
        <v>1.9404205477190604E-2</v>
      </c>
      <c r="K137" s="316">
        <v>1.9398113451012267E-2</v>
      </c>
      <c r="L137" s="316">
        <v>1.9256014302336324E-2</v>
      </c>
      <c r="M137" s="316">
        <v>1.9098262252391068E-2</v>
      </c>
      <c r="N137" s="316">
        <v>1.9066211648981691E-2</v>
      </c>
      <c r="O137" s="308">
        <v>1.8963394337081673E-2</v>
      </c>
      <c r="P137" s="308">
        <v>1.8771450948698552E-2</v>
      </c>
      <c r="Q137" s="308">
        <v>1.8614178952465449E-2</v>
      </c>
      <c r="R137" s="308">
        <v>1.8512283962248594E-2</v>
      </c>
      <c r="S137" s="308">
        <v>1.8468554822474639E-2</v>
      </c>
      <c r="T137" s="287"/>
      <c r="U137" s="287"/>
    </row>
    <row r="138" spans="1:21" x14ac:dyDescent="0.25">
      <c r="A138" s="276"/>
      <c r="B138" s="276" t="s">
        <v>364</v>
      </c>
      <c r="C138" s="276" t="s">
        <v>365</v>
      </c>
      <c r="D138" s="276" t="s">
        <v>189</v>
      </c>
      <c r="E138" s="276"/>
      <c r="F138" s="279"/>
      <c r="G138" s="279"/>
      <c r="H138" s="289"/>
      <c r="I138" s="323">
        <v>15.932766108867099</v>
      </c>
      <c r="J138" s="323">
        <v>15.966783460466559</v>
      </c>
      <c r="K138" s="323">
        <v>16.423808244449333</v>
      </c>
      <c r="L138" s="323">
        <v>17.010373751691304</v>
      </c>
      <c r="M138" s="323">
        <v>18.105659737239648</v>
      </c>
      <c r="N138" s="323">
        <v>18.956233631966143</v>
      </c>
      <c r="O138" s="308">
        <v>19.49365615465797</v>
      </c>
      <c r="P138" s="308">
        <v>20.698947812168683</v>
      </c>
      <c r="Q138" s="308">
        <v>21.958113586341938</v>
      </c>
      <c r="R138" s="308">
        <v>23.110698220797076</v>
      </c>
      <c r="S138" s="308">
        <v>24.177892249670322</v>
      </c>
      <c r="T138" s="279"/>
      <c r="U138" s="279"/>
    </row>
    <row r="139" spans="1:21" x14ac:dyDescent="0.25">
      <c r="A139" s="276"/>
      <c r="B139" s="276" t="s">
        <v>366</v>
      </c>
      <c r="C139" s="276" t="s">
        <v>367</v>
      </c>
      <c r="D139" s="276" t="s">
        <v>189</v>
      </c>
      <c r="E139" s="276"/>
      <c r="F139" s="279"/>
      <c r="G139" s="279"/>
      <c r="H139" s="289"/>
      <c r="I139" s="323">
        <v>0</v>
      </c>
      <c r="J139" s="323">
        <v>0</v>
      </c>
      <c r="K139" s="323">
        <v>0</v>
      </c>
      <c r="L139" s="323">
        <v>0</v>
      </c>
      <c r="M139" s="323">
        <v>0</v>
      </c>
      <c r="N139" s="323">
        <v>0</v>
      </c>
      <c r="O139" s="308"/>
      <c r="P139" s="308"/>
      <c r="Q139" s="308"/>
      <c r="R139" s="308"/>
      <c r="S139" s="308"/>
      <c r="T139" s="279"/>
      <c r="U139" s="279"/>
    </row>
    <row r="140" spans="1:21" x14ac:dyDescent="0.25">
      <c r="A140" s="276"/>
      <c r="B140" s="276" t="s">
        <v>368</v>
      </c>
      <c r="C140" s="276" t="s">
        <v>369</v>
      </c>
      <c r="D140" s="276" t="s">
        <v>189</v>
      </c>
      <c r="E140" s="276"/>
      <c r="F140" s="279"/>
      <c r="G140" s="279"/>
      <c r="H140" s="289"/>
      <c r="I140" s="323">
        <v>0</v>
      </c>
      <c r="J140" s="323">
        <v>0</v>
      </c>
      <c r="K140" s="323">
        <v>0</v>
      </c>
      <c r="L140" s="323">
        <v>0</v>
      </c>
      <c r="M140" s="323">
        <v>0</v>
      </c>
      <c r="N140" s="323">
        <v>0</v>
      </c>
      <c r="O140" s="308"/>
      <c r="P140" s="308"/>
      <c r="Q140" s="308"/>
      <c r="R140" s="308"/>
      <c r="S140" s="308"/>
      <c r="T140" s="279"/>
      <c r="U140" s="279"/>
    </row>
    <row r="141" spans="1:21" x14ac:dyDescent="0.25">
      <c r="A141" s="276"/>
      <c r="B141" s="276" t="s">
        <v>370</v>
      </c>
      <c r="C141" s="276" t="s">
        <v>371</v>
      </c>
      <c r="D141" s="276" t="s">
        <v>189</v>
      </c>
      <c r="E141" s="276"/>
      <c r="F141" s="279"/>
      <c r="G141" s="279"/>
      <c r="H141" s="289"/>
      <c r="I141" s="323">
        <v>0</v>
      </c>
      <c r="J141" s="323">
        <v>0</v>
      </c>
      <c r="K141" s="323">
        <v>0</v>
      </c>
      <c r="L141" s="323">
        <v>0</v>
      </c>
      <c r="M141" s="323">
        <v>0</v>
      </c>
      <c r="N141" s="323">
        <v>0</v>
      </c>
      <c r="O141" s="308"/>
      <c r="P141" s="308"/>
      <c r="Q141" s="308"/>
      <c r="R141" s="308"/>
      <c r="S141" s="308"/>
      <c r="T141" s="279"/>
      <c r="U141" s="279"/>
    </row>
    <row r="142" spans="1:21" x14ac:dyDescent="0.25">
      <c r="A142" s="276"/>
      <c r="B142" s="276" t="s">
        <v>372</v>
      </c>
      <c r="C142" s="276" t="s">
        <v>373</v>
      </c>
      <c r="D142" s="276" t="s">
        <v>189</v>
      </c>
      <c r="E142" s="276"/>
      <c r="F142" s="279"/>
      <c r="G142" s="279"/>
      <c r="H142" s="289"/>
      <c r="I142" s="323">
        <v>0</v>
      </c>
      <c r="J142" s="323">
        <v>0</v>
      </c>
      <c r="K142" s="323">
        <v>0</v>
      </c>
      <c r="L142" s="323">
        <v>0</v>
      </c>
      <c r="M142" s="323">
        <v>0</v>
      </c>
      <c r="N142" s="323">
        <v>0</v>
      </c>
      <c r="O142" s="308"/>
      <c r="P142" s="308"/>
      <c r="Q142" s="308"/>
      <c r="R142" s="308"/>
      <c r="S142" s="308"/>
      <c r="T142" s="279"/>
      <c r="U142" s="279"/>
    </row>
    <row r="143" spans="1:21" x14ac:dyDescent="0.25">
      <c r="A143" s="277"/>
      <c r="B143" s="277" t="s">
        <v>374</v>
      </c>
      <c r="C143" s="277" t="s">
        <v>375</v>
      </c>
      <c r="D143" s="277" t="s">
        <v>120</v>
      </c>
      <c r="E143" s="278"/>
      <c r="F143" s="279"/>
      <c r="G143" s="287"/>
      <c r="H143" s="289"/>
      <c r="I143" s="316">
        <v>2.8765907073098562E-2</v>
      </c>
      <c r="J143" s="316">
        <v>3.0200000000000001E-2</v>
      </c>
      <c r="K143" s="316">
        <v>2.98E-2</v>
      </c>
      <c r="L143" s="316">
        <v>0.03</v>
      </c>
      <c r="M143" s="316">
        <v>0.03</v>
      </c>
      <c r="N143" s="316">
        <v>0.03</v>
      </c>
      <c r="O143" s="308">
        <v>0.03</v>
      </c>
      <c r="P143" s="308">
        <v>0.03</v>
      </c>
      <c r="Q143" s="308">
        <v>0.03</v>
      </c>
      <c r="R143" s="308">
        <v>0.03</v>
      </c>
      <c r="S143" s="308">
        <v>0.03</v>
      </c>
      <c r="T143" s="287"/>
      <c r="U143" s="287"/>
    </row>
    <row r="144" spans="1:21" x14ac:dyDescent="0.25">
      <c r="A144" s="275"/>
      <c r="B144" s="275" t="s">
        <v>376</v>
      </c>
      <c r="C144" s="275" t="s">
        <v>377</v>
      </c>
      <c r="D144" s="275" t="s">
        <v>378</v>
      </c>
      <c r="E144" s="278"/>
      <c r="F144" s="279"/>
      <c r="G144" s="288"/>
      <c r="H144" s="289"/>
      <c r="I144" s="323">
        <v>265.05799999999999</v>
      </c>
      <c r="J144" s="323">
        <v>313.05799999999999</v>
      </c>
      <c r="K144" s="323">
        <v>361.05799999999999</v>
      </c>
      <c r="L144" s="323">
        <v>429.05799999999999</v>
      </c>
      <c r="M144" s="323">
        <v>517.05799999999999</v>
      </c>
      <c r="N144" s="323">
        <v>605.05799999999999</v>
      </c>
      <c r="O144" s="308">
        <f t="shared" ref="O144:S145" si="11">+N144</f>
        <v>605.05799999999999</v>
      </c>
      <c r="P144" s="308">
        <f t="shared" si="11"/>
        <v>605.05799999999999</v>
      </c>
      <c r="Q144" s="308">
        <f t="shared" si="11"/>
        <v>605.05799999999999</v>
      </c>
      <c r="R144" s="308">
        <f t="shared" si="11"/>
        <v>605.05799999999999</v>
      </c>
      <c r="S144" s="308">
        <f t="shared" si="11"/>
        <v>605.05799999999999</v>
      </c>
      <c r="T144" s="287"/>
      <c r="U144" s="287"/>
    </row>
    <row r="145" spans="1:21" x14ac:dyDescent="0.25">
      <c r="A145" s="276"/>
      <c r="B145" s="276" t="s">
        <v>379</v>
      </c>
      <c r="C145" s="276" t="s">
        <v>380</v>
      </c>
      <c r="D145" s="276" t="s">
        <v>381</v>
      </c>
      <c r="E145" s="276"/>
      <c r="F145" s="279"/>
      <c r="G145" s="279"/>
      <c r="H145" s="289"/>
      <c r="I145" s="323">
        <v>0.1</v>
      </c>
      <c r="J145" s="323">
        <v>0.10068567712366541</v>
      </c>
      <c r="K145" s="323">
        <v>0.1011100055685869</v>
      </c>
      <c r="L145" s="323">
        <v>0.10145122061478756</v>
      </c>
      <c r="M145" s="323">
        <v>0.10166505296556345</v>
      </c>
      <c r="N145" s="323">
        <v>0.10175941116324758</v>
      </c>
      <c r="O145" s="308">
        <f t="shared" si="11"/>
        <v>0.10175941116324758</v>
      </c>
      <c r="P145" s="308">
        <f t="shared" si="11"/>
        <v>0.10175941116324758</v>
      </c>
      <c r="Q145" s="308">
        <f t="shared" si="11"/>
        <v>0.10175941116324758</v>
      </c>
      <c r="R145" s="308">
        <f t="shared" si="11"/>
        <v>0.10175941116324758</v>
      </c>
      <c r="S145" s="308">
        <f t="shared" si="11"/>
        <v>0.10175941116324758</v>
      </c>
      <c r="T145" s="279"/>
      <c r="U145" s="279"/>
    </row>
    <row r="146" spans="1:21" x14ac:dyDescent="0.25">
      <c r="A146" s="275"/>
      <c r="B146" s="275" t="s">
        <v>382</v>
      </c>
      <c r="C146" s="275" t="s">
        <v>383</v>
      </c>
      <c r="D146" s="275" t="s">
        <v>378</v>
      </c>
      <c r="E146" s="275"/>
      <c r="F146" s="279"/>
      <c r="G146" s="288"/>
      <c r="H146" s="289"/>
      <c r="I146" s="323">
        <v>0</v>
      </c>
      <c r="J146" s="323">
        <v>0</v>
      </c>
      <c r="K146" s="323">
        <v>0</v>
      </c>
      <c r="L146" s="323">
        <v>0</v>
      </c>
      <c r="M146" s="323">
        <v>0</v>
      </c>
      <c r="N146" s="323">
        <v>0</v>
      </c>
      <c r="O146" s="308"/>
      <c r="P146" s="308"/>
      <c r="Q146" s="308"/>
      <c r="R146" s="308"/>
      <c r="S146" s="308"/>
      <c r="T146" s="287"/>
      <c r="U146" s="287"/>
    </row>
    <row r="147" spans="1:21" x14ac:dyDescent="0.25">
      <c r="A147" s="276"/>
      <c r="B147" s="276" t="s">
        <v>384</v>
      </c>
      <c r="C147" s="276" t="s">
        <v>385</v>
      </c>
      <c r="D147" s="276" t="s">
        <v>189</v>
      </c>
      <c r="E147" s="276"/>
      <c r="F147" s="279"/>
      <c r="G147" s="279"/>
      <c r="H147" s="289"/>
      <c r="I147" s="323">
        <v>0</v>
      </c>
      <c r="J147" s="323">
        <v>0</v>
      </c>
      <c r="K147" s="323">
        <v>0</v>
      </c>
      <c r="L147" s="323">
        <v>0</v>
      </c>
      <c r="M147" s="323">
        <v>0</v>
      </c>
      <c r="N147" s="323">
        <v>0</v>
      </c>
      <c r="O147" s="308"/>
      <c r="P147" s="308"/>
      <c r="Q147" s="308"/>
      <c r="R147" s="308"/>
      <c r="S147" s="308"/>
      <c r="T147" s="279"/>
      <c r="U147" s="279"/>
    </row>
    <row r="148" spans="1:21" x14ac:dyDescent="0.25">
      <c r="A148" s="275"/>
      <c r="B148" s="275" t="s">
        <v>386</v>
      </c>
      <c r="C148" s="275" t="s">
        <v>387</v>
      </c>
      <c r="D148" s="275" t="s">
        <v>120</v>
      </c>
      <c r="E148" s="275"/>
      <c r="F148" s="279"/>
      <c r="G148" s="289"/>
      <c r="H148" s="289"/>
      <c r="I148" s="289"/>
      <c r="J148" s="316">
        <v>0.17</v>
      </c>
      <c r="K148" s="316">
        <v>0.17</v>
      </c>
      <c r="L148" s="316">
        <v>0.17</v>
      </c>
      <c r="M148" s="316">
        <v>0.17</v>
      </c>
      <c r="N148" s="316">
        <v>0.17</v>
      </c>
      <c r="O148" s="308">
        <f t="shared" ref="O148:S148" si="12">+N148</f>
        <v>0.17</v>
      </c>
      <c r="P148" s="308">
        <f t="shared" si="12"/>
        <v>0.17</v>
      </c>
      <c r="Q148" s="308">
        <f t="shared" si="12"/>
        <v>0.17</v>
      </c>
      <c r="R148" s="308">
        <f t="shared" si="12"/>
        <v>0.17</v>
      </c>
      <c r="S148" s="308">
        <f t="shared" si="12"/>
        <v>0.17</v>
      </c>
      <c r="T148" s="287"/>
      <c r="U148" s="287"/>
    </row>
    <row r="149" spans="1:21" x14ac:dyDescent="0.25">
      <c r="A149" s="276"/>
      <c r="B149" s="276" t="s">
        <v>388</v>
      </c>
      <c r="C149" s="276" t="s">
        <v>389</v>
      </c>
      <c r="D149" s="276" t="s">
        <v>189</v>
      </c>
      <c r="E149" s="276"/>
      <c r="F149" s="279"/>
      <c r="G149" s="279"/>
      <c r="H149" s="279"/>
      <c r="I149" s="323">
        <v>-1.9139999999999997</v>
      </c>
      <c r="J149" s="323">
        <v>-1.9140000000000001</v>
      </c>
      <c r="K149" s="323">
        <v>-1.9140000000000001</v>
      </c>
      <c r="L149" s="323">
        <v>-1.9140000000000006</v>
      </c>
      <c r="M149" s="323">
        <v>-1.9140000000000006</v>
      </c>
      <c r="N149" s="323">
        <v>-1.9140000000000006</v>
      </c>
      <c r="O149" s="308">
        <v>-1.9140000000000006</v>
      </c>
      <c r="P149" s="308">
        <v>-1.9140000000000006</v>
      </c>
      <c r="Q149" s="308">
        <v>-1.9140000000000006</v>
      </c>
      <c r="R149" s="308">
        <v>-1.9139999999999997</v>
      </c>
      <c r="S149" s="308">
        <v>-1.9139999999999997</v>
      </c>
      <c r="T149" s="279"/>
      <c r="U149" s="279"/>
    </row>
    <row r="150" spans="1:21" x14ac:dyDescent="0.25">
      <c r="A150" s="276"/>
      <c r="B150" s="276" t="s">
        <v>390</v>
      </c>
      <c r="C150" s="276" t="s">
        <v>391</v>
      </c>
      <c r="D150" s="276" t="s">
        <v>189</v>
      </c>
      <c r="E150" s="276"/>
      <c r="F150" s="279"/>
      <c r="G150" s="279"/>
      <c r="H150" s="279"/>
      <c r="I150" s="279"/>
      <c r="J150" s="323">
        <v>0</v>
      </c>
      <c r="K150" s="323">
        <v>0</v>
      </c>
      <c r="L150" s="323">
        <v>0</v>
      </c>
      <c r="M150" s="323">
        <v>0</v>
      </c>
      <c r="N150" s="323">
        <v>0</v>
      </c>
      <c r="O150" s="308"/>
      <c r="P150" s="308"/>
      <c r="Q150" s="308"/>
      <c r="R150" s="308"/>
      <c r="S150" s="308"/>
      <c r="T150" s="279"/>
      <c r="U150" s="279"/>
    </row>
    <row r="151" spans="1:21" x14ac:dyDescent="0.25">
      <c r="A151" s="276"/>
      <c r="B151" s="276" t="s">
        <v>392</v>
      </c>
      <c r="C151" s="276" t="s">
        <v>393</v>
      </c>
      <c r="D151" s="276" t="s">
        <v>189</v>
      </c>
      <c r="E151" s="276"/>
      <c r="F151" s="279"/>
      <c r="G151" s="279"/>
      <c r="H151" s="279"/>
      <c r="I151" s="279"/>
      <c r="J151" s="323">
        <v>0.1</v>
      </c>
      <c r="K151" s="323">
        <v>0.1</v>
      </c>
      <c r="L151" s="323">
        <v>0.1</v>
      </c>
      <c r="M151" s="323">
        <v>0.1</v>
      </c>
      <c r="N151" s="323">
        <v>0.1</v>
      </c>
      <c r="O151" s="308">
        <f>+N151</f>
        <v>0.1</v>
      </c>
      <c r="P151" s="308">
        <f t="shared" ref="P151:S151" si="13">+O151</f>
        <v>0.1</v>
      </c>
      <c r="Q151" s="308">
        <f t="shared" si="13"/>
        <v>0.1</v>
      </c>
      <c r="R151" s="308">
        <f t="shared" si="13"/>
        <v>0.1</v>
      </c>
      <c r="S151" s="308">
        <f t="shared" si="13"/>
        <v>0.1</v>
      </c>
      <c r="T151" s="279"/>
      <c r="U151" s="279"/>
    </row>
    <row r="152" spans="1:21" x14ac:dyDescent="0.25">
      <c r="A152" s="276"/>
      <c r="B152" s="276" t="s">
        <v>394</v>
      </c>
      <c r="C152" s="276" t="s">
        <v>395</v>
      </c>
      <c r="D152" s="276" t="s">
        <v>189</v>
      </c>
      <c r="E152" s="276"/>
      <c r="F152" s="279"/>
      <c r="G152" s="279"/>
      <c r="H152" s="279"/>
      <c r="I152" s="279"/>
      <c r="J152" s="323">
        <v>0</v>
      </c>
      <c r="K152" s="323">
        <v>0</v>
      </c>
      <c r="L152" s="323">
        <v>0</v>
      </c>
      <c r="M152" s="323">
        <v>0</v>
      </c>
      <c r="N152" s="323">
        <v>0</v>
      </c>
      <c r="O152" s="308"/>
      <c r="P152" s="308"/>
      <c r="Q152" s="308"/>
      <c r="R152" s="308"/>
      <c r="S152" s="308"/>
      <c r="T152" s="279"/>
      <c r="U152" s="279"/>
    </row>
    <row r="153" spans="1:21" x14ac:dyDescent="0.25">
      <c r="A153" s="276"/>
      <c r="B153" s="276" t="s">
        <v>396</v>
      </c>
      <c r="C153" s="276" t="s">
        <v>397</v>
      </c>
      <c r="D153" s="276" t="s">
        <v>189</v>
      </c>
      <c r="E153" s="276"/>
      <c r="F153" s="279"/>
      <c r="G153" s="279"/>
      <c r="H153" s="279"/>
      <c r="I153" s="279"/>
      <c r="J153" s="323">
        <v>0</v>
      </c>
      <c r="K153" s="323">
        <v>0</v>
      </c>
      <c r="L153" s="323">
        <v>0</v>
      </c>
      <c r="M153" s="323">
        <v>0</v>
      </c>
      <c r="N153" s="323">
        <v>0</v>
      </c>
      <c r="O153" s="308"/>
      <c r="P153" s="308"/>
      <c r="Q153" s="308"/>
      <c r="R153" s="308"/>
      <c r="S153" s="308"/>
      <c r="T153" s="279"/>
      <c r="U153" s="279"/>
    </row>
    <row r="154" spans="1:21" x14ac:dyDescent="0.25">
      <c r="A154" s="276"/>
      <c r="B154" s="276" t="s">
        <v>398</v>
      </c>
      <c r="C154" s="276" t="s">
        <v>399</v>
      </c>
      <c r="D154" s="276" t="s">
        <v>189</v>
      </c>
      <c r="E154" s="276"/>
      <c r="F154" s="279"/>
      <c r="G154" s="279"/>
      <c r="H154" s="279"/>
      <c r="I154" s="279"/>
      <c r="J154" s="323">
        <v>0</v>
      </c>
      <c r="K154" s="323">
        <v>0</v>
      </c>
      <c r="L154" s="323">
        <v>0</v>
      </c>
      <c r="M154" s="323">
        <v>0</v>
      </c>
      <c r="N154" s="323">
        <v>0</v>
      </c>
      <c r="O154" s="308"/>
      <c r="P154" s="308"/>
      <c r="Q154" s="308"/>
      <c r="R154" s="308"/>
      <c r="S154" s="308"/>
      <c r="T154" s="279"/>
      <c r="U154" s="279"/>
    </row>
    <row r="155" spans="1:21" x14ac:dyDescent="0.25">
      <c r="A155" s="276"/>
      <c r="B155" s="276" t="s">
        <v>400</v>
      </c>
      <c r="C155" s="276" t="s">
        <v>401</v>
      </c>
      <c r="D155" s="276" t="s">
        <v>189</v>
      </c>
      <c r="E155" s="276"/>
      <c r="F155" s="279"/>
      <c r="G155" s="279"/>
      <c r="H155" s="279"/>
      <c r="I155" s="279"/>
      <c r="J155" s="323">
        <v>0</v>
      </c>
      <c r="K155" s="323">
        <v>0</v>
      </c>
      <c r="L155" s="323">
        <v>0</v>
      </c>
      <c r="M155" s="323">
        <v>0</v>
      </c>
      <c r="N155" s="323">
        <v>0</v>
      </c>
      <c r="O155" s="308"/>
      <c r="P155" s="308"/>
      <c r="Q155" s="308"/>
      <c r="R155" s="308"/>
      <c r="S155" s="308"/>
      <c r="T155" s="279"/>
      <c r="U155" s="279"/>
    </row>
    <row r="156" spans="1:21" x14ac:dyDescent="0.25">
      <c r="A156" s="276"/>
      <c r="B156" s="276" t="s">
        <v>402</v>
      </c>
      <c r="C156" s="276" t="s">
        <v>403</v>
      </c>
      <c r="D156" s="276" t="s">
        <v>189</v>
      </c>
      <c r="E156" s="276"/>
      <c r="F156" s="279"/>
      <c r="G156" s="279"/>
      <c r="H156" s="279"/>
      <c r="I156" s="317">
        <v>-175.31179326997056</v>
      </c>
      <c r="J156" s="317">
        <v>-174.0182600498153</v>
      </c>
      <c r="K156" s="317">
        <v>-172.8584890490859</v>
      </c>
      <c r="L156" s="317">
        <v>-171.56565465466528</v>
      </c>
      <c r="M156" s="317">
        <v>-169.83433687279708</v>
      </c>
      <c r="N156" s="317">
        <v>-167.58521102865319</v>
      </c>
      <c r="O156" s="308">
        <v>-164.99738931505252</v>
      </c>
      <c r="P156" s="308">
        <v>-161.78671265698549</v>
      </c>
      <c r="Q156" s="308">
        <v>-157.81257799626678</v>
      </c>
      <c r="R156" s="308">
        <v>-152.8189890272194</v>
      </c>
      <c r="S156" s="308">
        <v>-146.79407676214078</v>
      </c>
      <c r="T156" s="279"/>
      <c r="U156" s="279"/>
    </row>
    <row r="157" spans="1:21" x14ac:dyDescent="0.25">
      <c r="A157" s="276"/>
      <c r="B157" s="276" t="s">
        <v>404</v>
      </c>
      <c r="C157" s="276" t="s">
        <v>405</v>
      </c>
      <c r="D157" s="276" t="s">
        <v>189</v>
      </c>
      <c r="E157" s="276"/>
      <c r="F157" s="279"/>
      <c r="G157" s="279"/>
      <c r="H157" s="279"/>
      <c r="I157" s="279"/>
      <c r="J157" s="323">
        <v>0.21</v>
      </c>
      <c r="K157" s="323">
        <v>0.20699999999999999</v>
      </c>
      <c r="L157" s="323">
        <v>0.20399999999999999</v>
      </c>
      <c r="M157" s="323">
        <v>0.20200000000000001</v>
      </c>
      <c r="N157" s="323">
        <v>0.2</v>
      </c>
      <c r="O157" s="308">
        <f t="shared" ref="O157:S157" si="14">+N157</f>
        <v>0.2</v>
      </c>
      <c r="P157" s="308">
        <f t="shared" si="14"/>
        <v>0.2</v>
      </c>
      <c r="Q157" s="308">
        <f t="shared" si="14"/>
        <v>0.2</v>
      </c>
      <c r="R157" s="308">
        <f t="shared" si="14"/>
        <v>0.2</v>
      </c>
      <c r="S157" s="308">
        <f t="shared" si="14"/>
        <v>0.2</v>
      </c>
      <c r="T157" s="279"/>
      <c r="U157" s="279"/>
    </row>
    <row r="158" spans="1:21" x14ac:dyDescent="0.25">
      <c r="A158" s="276"/>
      <c r="B158" s="276" t="s">
        <v>406</v>
      </c>
      <c r="C158" s="276" t="s">
        <v>407</v>
      </c>
      <c r="D158" s="276" t="s">
        <v>189</v>
      </c>
      <c r="E158" s="276"/>
      <c r="F158" s="279"/>
      <c r="G158" s="279"/>
      <c r="H158" s="279"/>
      <c r="I158" s="279"/>
      <c r="J158" s="323">
        <v>0</v>
      </c>
      <c r="K158" s="323">
        <v>0</v>
      </c>
      <c r="L158" s="323">
        <v>0</v>
      </c>
      <c r="M158" s="323">
        <v>0</v>
      </c>
      <c r="N158" s="323">
        <v>0</v>
      </c>
      <c r="O158" s="308"/>
      <c r="P158" s="308"/>
      <c r="Q158" s="308"/>
      <c r="R158" s="308"/>
      <c r="S158" s="308"/>
      <c r="T158" s="279"/>
      <c r="U158" s="279"/>
    </row>
    <row r="159" spans="1:21" x14ac:dyDescent="0.25">
      <c r="A159" s="276"/>
      <c r="B159" s="276" t="s">
        <v>408</v>
      </c>
      <c r="C159" s="276" t="s">
        <v>409</v>
      </c>
      <c r="D159" s="276" t="s">
        <v>189</v>
      </c>
      <c r="E159" s="276"/>
      <c r="F159" s="279"/>
      <c r="G159" s="279"/>
      <c r="H159" s="279"/>
      <c r="I159" s="279"/>
      <c r="J159" s="323">
        <v>0</v>
      </c>
      <c r="K159" s="323">
        <v>0</v>
      </c>
      <c r="L159" s="323">
        <v>0</v>
      </c>
      <c r="M159" s="323">
        <v>0</v>
      </c>
      <c r="N159" s="323">
        <v>0</v>
      </c>
      <c r="O159" s="308"/>
      <c r="P159" s="308"/>
      <c r="Q159" s="308"/>
      <c r="R159" s="308"/>
      <c r="S159" s="308"/>
      <c r="T159" s="279"/>
      <c r="U159" s="279"/>
    </row>
    <row r="160" spans="1:21" x14ac:dyDescent="0.25">
      <c r="A160" s="276"/>
      <c r="B160" s="276" t="s">
        <v>410</v>
      </c>
      <c r="C160" s="276" t="s">
        <v>411</v>
      </c>
      <c r="D160" s="276" t="s">
        <v>189</v>
      </c>
      <c r="E160" s="276"/>
      <c r="F160" s="279"/>
      <c r="G160" s="279"/>
      <c r="H160" s="279"/>
      <c r="I160" s="279"/>
      <c r="J160" s="323">
        <v>0</v>
      </c>
      <c r="K160" s="323">
        <v>0</v>
      </c>
      <c r="L160" s="323">
        <v>0</v>
      </c>
      <c r="M160" s="323">
        <v>0</v>
      </c>
      <c r="N160" s="323">
        <v>0</v>
      </c>
      <c r="O160" s="308"/>
      <c r="P160" s="308"/>
      <c r="Q160" s="308"/>
      <c r="R160" s="308"/>
      <c r="S160" s="308"/>
      <c r="T160" s="279"/>
      <c r="U160" s="279"/>
    </row>
    <row r="161" spans="1:21" x14ac:dyDescent="0.25">
      <c r="A161" s="276"/>
      <c r="B161" s="276" t="s">
        <v>412</v>
      </c>
      <c r="C161" s="276" t="s">
        <v>413</v>
      </c>
      <c r="D161" s="276" t="s">
        <v>189</v>
      </c>
      <c r="E161" s="276"/>
      <c r="F161" s="279"/>
      <c r="G161" s="279"/>
      <c r="H161" s="279"/>
      <c r="I161" s="279"/>
      <c r="J161" s="323">
        <v>0</v>
      </c>
      <c r="K161" s="323">
        <v>0</v>
      </c>
      <c r="L161" s="323">
        <v>0</v>
      </c>
      <c r="M161" s="323">
        <v>0</v>
      </c>
      <c r="N161" s="323">
        <v>0</v>
      </c>
      <c r="O161" s="308"/>
      <c r="P161" s="308"/>
      <c r="Q161" s="308"/>
      <c r="R161" s="308"/>
      <c r="S161" s="308"/>
      <c r="T161" s="279"/>
      <c r="U161" s="279"/>
    </row>
    <row r="162" spans="1:21" x14ac:dyDescent="0.25">
      <c r="A162" s="276"/>
      <c r="B162" s="276" t="s">
        <v>414</v>
      </c>
      <c r="C162" s="276" t="s">
        <v>415</v>
      </c>
      <c r="D162" s="276" t="s">
        <v>189</v>
      </c>
      <c r="E162" s="276"/>
      <c r="F162" s="279"/>
      <c r="G162" s="279"/>
      <c r="H162" s="279"/>
      <c r="I162" s="279"/>
      <c r="J162" s="323">
        <v>0</v>
      </c>
      <c r="K162" s="323">
        <v>0</v>
      </c>
      <c r="L162" s="323">
        <v>0</v>
      </c>
      <c r="M162" s="323">
        <v>0</v>
      </c>
      <c r="N162" s="323">
        <v>0</v>
      </c>
      <c r="O162" s="308"/>
      <c r="P162" s="308"/>
      <c r="Q162" s="308"/>
      <c r="R162" s="308"/>
      <c r="S162" s="308"/>
      <c r="T162" s="279"/>
      <c r="U162" s="279"/>
    </row>
    <row r="163" spans="1:21" x14ac:dyDescent="0.25">
      <c r="A163" s="276"/>
      <c r="B163" s="276" t="s">
        <v>416</v>
      </c>
      <c r="C163" s="276" t="s">
        <v>417</v>
      </c>
      <c r="D163" s="276" t="s">
        <v>189</v>
      </c>
      <c r="E163" s="276"/>
      <c r="F163" s="279"/>
      <c r="G163" s="279"/>
      <c r="H163" s="323">
        <v>0.4659107591325114</v>
      </c>
      <c r="I163" s="323">
        <v>0.45146752559940345</v>
      </c>
      <c r="J163" s="323">
        <v>0.41143293553531501</v>
      </c>
      <c r="K163" s="323">
        <v>0.39086128875854864</v>
      </c>
      <c r="L163" s="323">
        <v>0.37131822432062167</v>
      </c>
      <c r="M163" s="323">
        <v>0.35275231310459038</v>
      </c>
      <c r="N163" s="323">
        <v>0.33511469744936084</v>
      </c>
      <c r="O163" s="308">
        <f>+N163</f>
        <v>0.33511469744936084</v>
      </c>
      <c r="P163" s="308">
        <f t="shared" ref="P163:S163" si="15">+O163</f>
        <v>0.33511469744936084</v>
      </c>
      <c r="Q163" s="308">
        <f t="shared" si="15"/>
        <v>0.33511469744936084</v>
      </c>
      <c r="R163" s="308">
        <f t="shared" si="15"/>
        <v>0.33511469744936084</v>
      </c>
      <c r="S163" s="308">
        <f t="shared" si="15"/>
        <v>0.33511469744936084</v>
      </c>
      <c r="T163" s="279"/>
      <c r="U163" s="279"/>
    </row>
    <row r="164" spans="1:21" x14ac:dyDescent="0.25">
      <c r="A164" s="276"/>
      <c r="B164" s="276" t="s">
        <v>418</v>
      </c>
      <c r="C164" s="276" t="s">
        <v>419</v>
      </c>
      <c r="D164" s="276" t="s">
        <v>189</v>
      </c>
      <c r="E164" s="276"/>
      <c r="F164" s="279"/>
      <c r="G164" s="279"/>
      <c r="H164" s="323">
        <v>0</v>
      </c>
      <c r="I164" s="323">
        <v>0</v>
      </c>
      <c r="J164" s="323">
        <v>0</v>
      </c>
      <c r="K164" s="323">
        <v>0</v>
      </c>
      <c r="L164" s="323">
        <v>0</v>
      </c>
      <c r="M164" s="323">
        <v>0</v>
      </c>
      <c r="N164" s="323">
        <v>0</v>
      </c>
      <c r="O164" s="308"/>
      <c r="P164" s="308"/>
      <c r="Q164" s="308"/>
      <c r="R164" s="308"/>
      <c r="S164" s="308"/>
      <c r="T164" s="279"/>
      <c r="U164" s="279"/>
    </row>
    <row r="165" spans="1:21" x14ac:dyDescent="0.25">
      <c r="A165" s="276"/>
      <c r="B165" s="276" t="s">
        <v>420</v>
      </c>
      <c r="C165" s="276" t="s">
        <v>421</v>
      </c>
      <c r="D165" s="276" t="s">
        <v>189</v>
      </c>
      <c r="E165" s="276"/>
      <c r="F165" s="279"/>
      <c r="G165" s="279"/>
      <c r="H165" s="323">
        <v>0.26305598063826974</v>
      </c>
      <c r="I165" s="323">
        <v>0.26831710025103522</v>
      </c>
      <c r="J165" s="323">
        <v>0.25739332743470605</v>
      </c>
      <c r="K165" s="323">
        <v>0.25739332743470605</v>
      </c>
      <c r="L165" s="323">
        <v>0.25739332743470605</v>
      </c>
      <c r="M165" s="323">
        <v>0.25739332743470605</v>
      </c>
      <c r="N165" s="323">
        <v>0.25739332743470605</v>
      </c>
      <c r="O165" s="308">
        <f>+N165</f>
        <v>0.25739332743470605</v>
      </c>
      <c r="P165" s="308">
        <f t="shared" ref="P165:S165" si="16">+O165</f>
        <v>0.25739332743470605</v>
      </c>
      <c r="Q165" s="308">
        <f t="shared" si="16"/>
        <v>0.25739332743470605</v>
      </c>
      <c r="R165" s="308">
        <f t="shared" si="16"/>
        <v>0.25739332743470605</v>
      </c>
      <c r="S165" s="308">
        <f t="shared" si="16"/>
        <v>0.25739332743470605</v>
      </c>
      <c r="T165" s="279"/>
      <c r="U165" s="279"/>
    </row>
    <row r="166" spans="1:21" x14ac:dyDescent="0.25">
      <c r="A166" s="276"/>
      <c r="B166" s="276" t="s">
        <v>422</v>
      </c>
      <c r="C166" s="276" t="s">
        <v>423</v>
      </c>
      <c r="D166" s="276" t="s">
        <v>189</v>
      </c>
      <c r="E166" s="276"/>
      <c r="F166" s="279"/>
      <c r="G166" s="279"/>
      <c r="H166" s="323">
        <v>0</v>
      </c>
      <c r="I166" s="323">
        <v>0</v>
      </c>
      <c r="J166" s="323">
        <v>0</v>
      </c>
      <c r="K166" s="323">
        <v>0</v>
      </c>
      <c r="L166" s="323">
        <v>0</v>
      </c>
      <c r="M166" s="323">
        <v>0</v>
      </c>
      <c r="N166" s="323">
        <v>0</v>
      </c>
      <c r="O166" s="308"/>
      <c r="P166" s="308"/>
      <c r="Q166" s="308"/>
      <c r="R166" s="308"/>
      <c r="S166" s="308"/>
      <c r="T166" s="279"/>
      <c r="U166" s="279"/>
    </row>
    <row r="167" spans="1:21" x14ac:dyDescent="0.25">
      <c r="A167" s="276"/>
      <c r="B167" s="276" t="s">
        <v>424</v>
      </c>
      <c r="C167" s="276" t="s">
        <v>425</v>
      </c>
      <c r="D167" s="276" t="s">
        <v>189</v>
      </c>
      <c r="E167" s="276"/>
      <c r="F167" s="279"/>
      <c r="G167" s="279"/>
      <c r="H167" s="323">
        <v>0.38685304985272584</v>
      </c>
      <c r="I167" s="323">
        <v>0.46053934506276889</v>
      </c>
      <c r="J167" s="323">
        <v>0.43367997106384965</v>
      </c>
      <c r="K167" s="323">
        <v>0.42571902529090971</v>
      </c>
      <c r="L167" s="323">
        <v>0.41790421644341802</v>
      </c>
      <c r="M167" s="323">
        <v>0.4102328619254127</v>
      </c>
      <c r="N167" s="323">
        <v>0.40270232838462022</v>
      </c>
      <c r="O167" s="308">
        <f>+N167</f>
        <v>0.40270232838462022</v>
      </c>
      <c r="P167" s="308">
        <f t="shared" ref="P167:S167" si="17">+O167</f>
        <v>0.40270232838462022</v>
      </c>
      <c r="Q167" s="308">
        <f t="shared" si="17"/>
        <v>0.40270232838462022</v>
      </c>
      <c r="R167" s="308">
        <f t="shared" si="17"/>
        <v>0.40270232838462022</v>
      </c>
      <c r="S167" s="308">
        <f t="shared" si="17"/>
        <v>0.40270232838462022</v>
      </c>
      <c r="T167" s="279"/>
      <c r="U167" s="279"/>
    </row>
    <row r="168" spans="1:21" x14ac:dyDescent="0.25">
      <c r="A168" s="276"/>
      <c r="B168" s="276" t="s">
        <v>426</v>
      </c>
      <c r="C168" s="276" t="s">
        <v>427</v>
      </c>
      <c r="D168" s="276" t="s">
        <v>189</v>
      </c>
      <c r="E168" s="276"/>
      <c r="F168" s="279"/>
      <c r="G168" s="279"/>
      <c r="H168" s="323">
        <v>0</v>
      </c>
      <c r="I168" s="323">
        <v>0</v>
      </c>
      <c r="J168" s="323">
        <v>0</v>
      </c>
      <c r="K168" s="323">
        <v>0</v>
      </c>
      <c r="L168" s="323">
        <v>0</v>
      </c>
      <c r="M168" s="323">
        <v>0</v>
      </c>
      <c r="N168" s="323">
        <v>0</v>
      </c>
      <c r="O168" s="308"/>
      <c r="P168" s="308"/>
      <c r="Q168" s="308"/>
      <c r="R168" s="308"/>
      <c r="S168" s="308"/>
      <c r="T168" s="279"/>
      <c r="U168" s="279"/>
    </row>
    <row r="169" spans="1:21" x14ac:dyDescent="0.25">
      <c r="A169" s="276"/>
      <c r="B169" s="276" t="s">
        <v>428</v>
      </c>
      <c r="C169" s="276" t="s">
        <v>429</v>
      </c>
      <c r="D169" s="276" t="s">
        <v>189</v>
      </c>
      <c r="E169" s="276"/>
      <c r="F169" s="279"/>
      <c r="G169" s="279"/>
      <c r="H169" s="279"/>
      <c r="I169" s="279"/>
      <c r="J169" s="308">
        <v>17.112725165524189</v>
      </c>
      <c r="K169" s="308">
        <v>17.639647061038687</v>
      </c>
      <c r="L169" s="308">
        <v>17.931522686845923</v>
      </c>
      <c r="M169" s="308">
        <v>21.353609732983404</v>
      </c>
      <c r="N169" s="308">
        <v>20.314237602416</v>
      </c>
      <c r="O169" s="308">
        <v>16.931522686845923</v>
      </c>
      <c r="P169" s="308">
        <v>16.931522686845923</v>
      </c>
      <c r="Q169" s="308">
        <v>16.931522686845923</v>
      </c>
      <c r="R169" s="308">
        <v>16.931522686845923</v>
      </c>
      <c r="S169" s="308">
        <v>16.931522686845923</v>
      </c>
      <c r="T169" s="279"/>
      <c r="U169" s="279"/>
    </row>
    <row r="170" spans="1:21" x14ac:dyDescent="0.25">
      <c r="A170" s="276"/>
      <c r="B170" s="276" t="s">
        <v>430</v>
      </c>
      <c r="C170" s="276" t="s">
        <v>431</v>
      </c>
      <c r="D170" s="276" t="s">
        <v>189</v>
      </c>
      <c r="E170" s="276"/>
      <c r="F170" s="279"/>
      <c r="G170" s="279"/>
      <c r="H170" s="279"/>
      <c r="I170" s="279"/>
      <c r="J170" s="323">
        <v>0</v>
      </c>
      <c r="K170" s="323">
        <v>0</v>
      </c>
      <c r="L170" s="323">
        <v>0</v>
      </c>
      <c r="M170" s="323">
        <v>0</v>
      </c>
      <c r="N170" s="323">
        <v>0</v>
      </c>
      <c r="O170" s="308"/>
      <c r="P170" s="308"/>
      <c r="Q170" s="308"/>
      <c r="R170" s="308"/>
      <c r="S170" s="308"/>
      <c r="T170" s="279"/>
      <c r="U170" s="279"/>
    </row>
    <row r="171" spans="1:21" x14ac:dyDescent="0.25">
      <c r="A171" s="275"/>
      <c r="B171" s="275" t="s">
        <v>432</v>
      </c>
      <c r="C171" s="275" t="s">
        <v>433</v>
      </c>
      <c r="D171" s="275" t="s">
        <v>120</v>
      </c>
      <c r="E171" s="275"/>
      <c r="F171" s="279"/>
      <c r="G171" s="289"/>
      <c r="H171" s="289"/>
      <c r="I171" s="289"/>
      <c r="J171" s="316">
        <v>0.39641697167052625</v>
      </c>
      <c r="K171" s="316">
        <v>0.33501939506707168</v>
      </c>
      <c r="L171" s="316">
        <v>0.35634919179319247</v>
      </c>
      <c r="M171" s="316">
        <v>0.35422742368208171</v>
      </c>
      <c r="N171" s="316">
        <v>0.4817900122888108</v>
      </c>
      <c r="O171" s="316">
        <v>0.47978428523926109</v>
      </c>
      <c r="P171" s="316">
        <v>0.40554260306179168</v>
      </c>
      <c r="Q171" s="316">
        <v>0.42513011981299853</v>
      </c>
      <c r="R171" s="316">
        <v>0.3822012984855212</v>
      </c>
      <c r="S171" s="316">
        <v>0.52551747607775845</v>
      </c>
      <c r="T171" s="287"/>
      <c r="U171" s="287"/>
    </row>
    <row r="172" spans="1:21" x14ac:dyDescent="0.25">
      <c r="A172" s="275"/>
      <c r="B172" s="275" t="s">
        <v>434</v>
      </c>
      <c r="C172" s="275" t="s">
        <v>435</v>
      </c>
      <c r="D172" s="275" t="s">
        <v>120</v>
      </c>
      <c r="E172" s="275"/>
      <c r="F172" s="279"/>
      <c r="G172" s="289"/>
      <c r="H172" s="289"/>
      <c r="I172" s="289"/>
      <c r="J172" s="316">
        <v>0</v>
      </c>
      <c r="K172" s="316">
        <v>0</v>
      </c>
      <c r="L172" s="316">
        <v>0</v>
      </c>
      <c r="M172" s="316">
        <v>0</v>
      </c>
      <c r="N172" s="316">
        <v>0</v>
      </c>
      <c r="O172" s="316">
        <v>0</v>
      </c>
      <c r="P172" s="316">
        <v>0</v>
      </c>
      <c r="Q172" s="316">
        <v>0</v>
      </c>
      <c r="R172" s="316">
        <v>0</v>
      </c>
      <c r="S172" s="316">
        <v>0</v>
      </c>
      <c r="T172" s="287"/>
      <c r="U172" s="287"/>
    </row>
    <row r="173" spans="1:21" x14ac:dyDescent="0.25">
      <c r="A173" s="276"/>
      <c r="B173" s="276" t="s">
        <v>436</v>
      </c>
      <c r="C173" s="276" t="s">
        <v>437</v>
      </c>
      <c r="D173" s="276" t="s">
        <v>189</v>
      </c>
      <c r="E173" s="276"/>
      <c r="F173" s="279"/>
      <c r="G173" s="279"/>
      <c r="H173" s="289"/>
      <c r="I173" s="323">
        <v>126.73906475410409</v>
      </c>
      <c r="J173" s="279"/>
      <c r="K173" s="279"/>
      <c r="L173" s="279"/>
      <c r="M173" s="279"/>
      <c r="N173" s="279"/>
      <c r="O173" s="279"/>
      <c r="P173" s="279"/>
      <c r="Q173" s="279"/>
      <c r="R173" s="279"/>
      <c r="S173" s="279"/>
      <c r="T173" s="279"/>
      <c r="U173" s="279"/>
    </row>
    <row r="174" spans="1:21" x14ac:dyDescent="0.25">
      <c r="A174" s="276"/>
      <c r="B174" s="276" t="s">
        <v>438</v>
      </c>
      <c r="C174" s="276" t="s">
        <v>439</v>
      </c>
      <c r="D174" s="276" t="s">
        <v>189</v>
      </c>
      <c r="E174" s="276"/>
      <c r="F174" s="279"/>
      <c r="G174" s="279"/>
      <c r="H174" s="289"/>
      <c r="I174" s="323">
        <v>0</v>
      </c>
      <c r="J174" s="279"/>
      <c r="K174" s="279"/>
      <c r="L174" s="279"/>
      <c r="M174" s="279"/>
      <c r="N174" s="279"/>
      <c r="O174" s="279"/>
      <c r="P174" s="279"/>
      <c r="Q174" s="279"/>
      <c r="R174" s="279"/>
      <c r="S174" s="279"/>
      <c r="T174" s="279"/>
      <c r="U174" s="279"/>
    </row>
    <row r="175" spans="1:21" x14ac:dyDescent="0.25">
      <c r="A175" s="275"/>
      <c r="B175" s="275" t="s">
        <v>440</v>
      </c>
      <c r="C175" s="275" t="s">
        <v>441</v>
      </c>
      <c r="D175" s="275" t="s">
        <v>120</v>
      </c>
      <c r="E175" s="275"/>
      <c r="F175" s="279"/>
      <c r="G175" s="289"/>
      <c r="H175" s="289"/>
      <c r="I175" s="289"/>
      <c r="J175" s="316">
        <v>0.1280214629836513</v>
      </c>
      <c r="K175" s="316">
        <v>9.86519649183078E-2</v>
      </c>
      <c r="L175" s="316">
        <v>7.9178452444972999E-2</v>
      </c>
      <c r="M175" s="316">
        <v>5.1542313857646183E-2</v>
      </c>
      <c r="N175" s="316">
        <v>5.0632928329929196E-2</v>
      </c>
      <c r="O175" s="316">
        <v>6.3538475073940615E-2</v>
      </c>
      <c r="P175" s="316">
        <v>6.3538475073940615E-2</v>
      </c>
      <c r="Q175" s="316">
        <v>6.3538475073940615E-2</v>
      </c>
      <c r="R175" s="316">
        <v>6.3538475073940615E-2</v>
      </c>
      <c r="S175" s="316">
        <v>6.3538475073940615E-2</v>
      </c>
      <c r="T175" s="287"/>
      <c r="U175" s="287"/>
    </row>
    <row r="176" spans="1:21" x14ac:dyDescent="0.25">
      <c r="A176" s="275"/>
      <c r="B176" s="275" t="s">
        <v>442</v>
      </c>
      <c r="C176" s="275" t="s">
        <v>443</v>
      </c>
      <c r="D176" s="275" t="s">
        <v>120</v>
      </c>
      <c r="E176" s="275"/>
      <c r="F176" s="279"/>
      <c r="G176" s="289"/>
      <c r="H176" s="289"/>
      <c r="I176" s="289"/>
      <c r="J176" s="316">
        <v>0.1280214629836513</v>
      </c>
      <c r="K176" s="316">
        <v>9.86519649183078E-2</v>
      </c>
      <c r="L176" s="316">
        <v>7.9178452444972999E-2</v>
      </c>
      <c r="M176" s="316">
        <v>5.1542313857646183E-2</v>
      </c>
      <c r="N176" s="316">
        <v>5.0632928329929196E-2</v>
      </c>
      <c r="O176" s="316">
        <v>6.3538475073940615E-2</v>
      </c>
      <c r="P176" s="316">
        <v>6.3538475073940615E-2</v>
      </c>
      <c r="Q176" s="316">
        <v>6.3538475073940615E-2</v>
      </c>
      <c r="R176" s="316">
        <v>6.3538475073940615E-2</v>
      </c>
      <c r="S176" s="316">
        <v>6.3538475073940615E-2</v>
      </c>
      <c r="T176" s="287"/>
      <c r="U176" s="287"/>
    </row>
    <row r="177" spans="1:21" x14ac:dyDescent="0.25">
      <c r="A177" s="275"/>
      <c r="B177" s="275" t="s">
        <v>444</v>
      </c>
      <c r="C177" s="275" t="s">
        <v>445</v>
      </c>
      <c r="D177" s="275" t="s">
        <v>120</v>
      </c>
      <c r="E177" s="275"/>
      <c r="F177" s="279"/>
      <c r="G177" s="289"/>
      <c r="H177" s="289"/>
      <c r="I177" s="289"/>
      <c r="J177" s="316">
        <v>0</v>
      </c>
      <c r="K177" s="316">
        <v>0</v>
      </c>
      <c r="L177" s="316">
        <v>0</v>
      </c>
      <c r="M177" s="316">
        <v>0</v>
      </c>
      <c r="N177" s="316">
        <v>0</v>
      </c>
      <c r="O177" s="316">
        <v>0</v>
      </c>
      <c r="P177" s="316">
        <v>0</v>
      </c>
      <c r="Q177" s="316">
        <v>0</v>
      </c>
      <c r="R177" s="316">
        <v>0</v>
      </c>
      <c r="S177" s="316">
        <v>0</v>
      </c>
      <c r="T177" s="287"/>
      <c r="U177" s="287"/>
    </row>
    <row r="178" spans="1:21" x14ac:dyDescent="0.25">
      <c r="A178" s="275"/>
      <c r="B178" s="275" t="s">
        <v>446</v>
      </c>
      <c r="C178" s="275" t="s">
        <v>447</v>
      </c>
      <c r="D178" s="275" t="s">
        <v>120</v>
      </c>
      <c r="E178" s="275"/>
      <c r="F178" s="279"/>
      <c r="G178" s="289"/>
      <c r="H178" s="289"/>
      <c r="I178" s="289"/>
      <c r="J178" s="316">
        <v>0</v>
      </c>
      <c r="K178" s="316">
        <v>0</v>
      </c>
      <c r="L178" s="316">
        <v>0</v>
      </c>
      <c r="M178" s="316">
        <v>0</v>
      </c>
      <c r="N178" s="316">
        <v>0</v>
      </c>
      <c r="O178" s="325">
        <v>0</v>
      </c>
      <c r="P178" s="325">
        <v>0</v>
      </c>
      <c r="Q178" s="325">
        <v>0</v>
      </c>
      <c r="R178" s="325">
        <v>0</v>
      </c>
      <c r="S178" s="325">
        <v>0</v>
      </c>
      <c r="T178" s="287"/>
      <c r="U178" s="287"/>
    </row>
    <row r="179" spans="1:21" x14ac:dyDescent="0.25">
      <c r="A179" s="275"/>
      <c r="B179" s="275" t="s">
        <v>448</v>
      </c>
      <c r="C179" s="275" t="s">
        <v>449</v>
      </c>
      <c r="D179" s="275" t="s">
        <v>450</v>
      </c>
      <c r="E179" s="275"/>
      <c r="F179" s="279"/>
      <c r="G179" s="289"/>
      <c r="H179" s="303"/>
      <c r="I179" s="303"/>
      <c r="J179" s="303"/>
      <c r="K179" s="303"/>
      <c r="L179" s="303"/>
      <c r="M179" s="303"/>
      <c r="N179" s="303"/>
      <c r="O179" s="303"/>
      <c r="P179" s="303"/>
      <c r="Q179" s="303"/>
      <c r="R179" s="303"/>
      <c r="S179" s="303"/>
      <c r="T179" s="319" t="s">
        <v>1476</v>
      </c>
      <c r="U179" s="319" t="s">
        <v>1476</v>
      </c>
    </row>
    <row r="180" spans="1:21" x14ac:dyDescent="0.25">
      <c r="A180" s="275"/>
      <c r="B180" s="275" t="s">
        <v>451</v>
      </c>
      <c r="C180" s="275" t="s">
        <v>452</v>
      </c>
      <c r="D180" s="275" t="s">
        <v>450</v>
      </c>
      <c r="E180" s="275"/>
      <c r="F180" s="279"/>
      <c r="G180" s="289"/>
      <c r="H180" s="303"/>
      <c r="I180" s="303"/>
      <c r="J180" s="303"/>
      <c r="K180" s="303"/>
      <c r="L180" s="303"/>
      <c r="M180" s="303"/>
      <c r="N180" s="303"/>
      <c r="O180" s="303"/>
      <c r="P180" s="303"/>
      <c r="Q180" s="303"/>
      <c r="R180" s="303"/>
      <c r="S180" s="303"/>
      <c r="T180" s="319" t="s">
        <v>1476</v>
      </c>
      <c r="U180" s="319" t="s">
        <v>1476</v>
      </c>
    </row>
    <row r="181" spans="1:21" x14ac:dyDescent="0.25">
      <c r="A181" s="275"/>
      <c r="B181" s="275" t="s">
        <v>453</v>
      </c>
      <c r="C181" s="275" t="s">
        <v>454</v>
      </c>
      <c r="D181" s="275" t="s">
        <v>450</v>
      </c>
      <c r="E181" s="275"/>
      <c r="F181" s="279"/>
      <c r="G181" s="289"/>
      <c r="H181" s="303"/>
      <c r="I181" s="303"/>
      <c r="J181" s="303"/>
      <c r="K181" s="303"/>
      <c r="L181" s="303"/>
      <c r="M181" s="303"/>
      <c r="N181" s="303"/>
      <c r="O181" s="303"/>
      <c r="P181" s="303"/>
      <c r="Q181" s="303"/>
      <c r="R181" s="303"/>
      <c r="S181" s="303"/>
      <c r="T181" s="319" t="s">
        <v>1476</v>
      </c>
      <c r="U181" s="319" t="s">
        <v>1476</v>
      </c>
    </row>
    <row r="182" spans="1:21" x14ac:dyDescent="0.25">
      <c r="A182" s="275"/>
      <c r="B182" s="275" t="s">
        <v>455</v>
      </c>
      <c r="C182" s="275" t="s">
        <v>456</v>
      </c>
      <c r="D182" s="275" t="s">
        <v>450</v>
      </c>
      <c r="E182" s="275"/>
      <c r="F182" s="279"/>
      <c r="G182" s="289"/>
      <c r="H182" s="303"/>
      <c r="I182" s="303"/>
      <c r="J182" s="303"/>
      <c r="K182" s="303"/>
      <c r="L182" s="303"/>
      <c r="M182" s="303"/>
      <c r="N182" s="303"/>
      <c r="O182" s="303"/>
      <c r="P182" s="303"/>
      <c r="Q182" s="303"/>
      <c r="R182" s="303"/>
      <c r="S182" s="303"/>
      <c r="T182" s="319">
        <v>0</v>
      </c>
      <c r="U182" s="319">
        <v>0</v>
      </c>
    </row>
    <row r="183" spans="1:21" x14ac:dyDescent="0.25">
      <c r="A183" s="275"/>
      <c r="B183" s="275" t="s">
        <v>457</v>
      </c>
      <c r="C183" s="275" t="s">
        <v>458</v>
      </c>
      <c r="D183" s="275" t="s">
        <v>450</v>
      </c>
      <c r="E183" s="275"/>
      <c r="F183" s="279"/>
      <c r="G183" s="289"/>
      <c r="H183" s="303"/>
      <c r="I183" s="303"/>
      <c r="J183" s="303"/>
      <c r="K183" s="303"/>
      <c r="L183" s="303"/>
      <c r="M183" s="303"/>
      <c r="N183" s="303"/>
      <c r="O183" s="303"/>
      <c r="P183" s="303"/>
      <c r="Q183" s="303"/>
      <c r="R183" s="303"/>
      <c r="S183" s="303"/>
      <c r="T183" s="319">
        <v>0</v>
      </c>
      <c r="U183" s="319">
        <v>0</v>
      </c>
    </row>
    <row r="184" spans="1:21" x14ac:dyDescent="0.25">
      <c r="A184" s="275"/>
      <c r="B184" s="275" t="s">
        <v>459</v>
      </c>
      <c r="C184" s="275" t="s">
        <v>460</v>
      </c>
      <c r="D184" s="275" t="s">
        <v>120</v>
      </c>
      <c r="E184" s="275"/>
      <c r="F184" s="279"/>
      <c r="G184" s="289"/>
      <c r="H184" s="289"/>
      <c r="I184" s="289"/>
      <c r="J184" s="316">
        <v>3.0800000000000001E-2</v>
      </c>
      <c r="K184" s="316">
        <v>3.0800000000000001E-2</v>
      </c>
      <c r="L184" s="316">
        <v>3.0800000000000001E-2</v>
      </c>
      <c r="M184" s="316">
        <v>3.0800000000000001E-2</v>
      </c>
      <c r="N184" s="316">
        <v>3.0800000000000001E-2</v>
      </c>
      <c r="O184" s="287"/>
      <c r="P184" s="287"/>
      <c r="Q184" s="287"/>
      <c r="R184" s="287"/>
      <c r="S184" s="287"/>
      <c r="T184" s="287"/>
      <c r="U184" s="287"/>
    </row>
    <row r="185" spans="1:21" x14ac:dyDescent="0.25">
      <c r="A185" s="275"/>
      <c r="B185" s="275" t="s">
        <v>461</v>
      </c>
      <c r="C185" s="275" t="s">
        <v>462</v>
      </c>
      <c r="D185" s="275" t="s">
        <v>210</v>
      </c>
      <c r="E185" s="279"/>
      <c r="F185" s="318">
        <v>100.6</v>
      </c>
      <c r="G185" s="318">
        <v>103.2</v>
      </c>
      <c r="H185" s="309">
        <v>105.5</v>
      </c>
      <c r="I185" s="309">
        <v>107.6</v>
      </c>
      <c r="J185" s="309">
        <v>109.8</v>
      </c>
      <c r="K185" s="309">
        <v>112</v>
      </c>
      <c r="L185" s="309">
        <v>114.2</v>
      </c>
      <c r="M185" s="309">
        <v>116.5</v>
      </c>
      <c r="N185" s="309">
        <v>118.8</v>
      </c>
      <c r="O185" s="309">
        <v>121.2</v>
      </c>
      <c r="P185" s="309">
        <v>123.6</v>
      </c>
      <c r="Q185" s="309">
        <v>126.1</v>
      </c>
      <c r="R185" s="309">
        <v>128.6</v>
      </c>
      <c r="S185" s="309">
        <v>131.19999999999999</v>
      </c>
      <c r="T185" s="287"/>
      <c r="U185" s="287"/>
    </row>
    <row r="186" spans="1:21" x14ac:dyDescent="0.25">
      <c r="A186" s="275"/>
      <c r="B186" s="275" t="s">
        <v>463</v>
      </c>
      <c r="C186" s="275" t="s">
        <v>464</v>
      </c>
      <c r="D186" s="275" t="s">
        <v>210</v>
      </c>
      <c r="E186" s="279"/>
      <c r="F186" s="318">
        <v>100.8</v>
      </c>
      <c r="G186" s="318">
        <v>103.5</v>
      </c>
      <c r="H186" s="309">
        <v>105.9</v>
      </c>
      <c r="I186" s="309">
        <v>107.9</v>
      </c>
      <c r="J186" s="309">
        <v>110.2</v>
      </c>
      <c r="K186" s="309">
        <v>112.4</v>
      </c>
      <c r="L186" s="309">
        <v>114.6</v>
      </c>
      <c r="M186" s="309">
        <v>116.9</v>
      </c>
      <c r="N186" s="309">
        <v>119.2</v>
      </c>
      <c r="O186" s="309">
        <v>121.6</v>
      </c>
      <c r="P186" s="309">
        <v>124</v>
      </c>
      <c r="Q186" s="309">
        <v>126.5</v>
      </c>
      <c r="R186" s="309">
        <v>129</v>
      </c>
      <c r="S186" s="309">
        <v>131.6</v>
      </c>
      <c r="T186" s="287"/>
      <c r="U186" s="287"/>
    </row>
    <row r="187" spans="1:21" x14ac:dyDescent="0.25">
      <c r="A187" s="275"/>
      <c r="B187" s="275" t="s">
        <v>465</v>
      </c>
      <c r="C187" s="275" t="s">
        <v>466</v>
      </c>
      <c r="D187" s="275" t="s">
        <v>210</v>
      </c>
      <c r="E187" s="279"/>
      <c r="F187" s="318">
        <v>101</v>
      </c>
      <c r="G187" s="318">
        <v>103.5</v>
      </c>
      <c r="H187" s="309">
        <v>105.9</v>
      </c>
      <c r="I187" s="309">
        <v>108</v>
      </c>
      <c r="J187" s="309">
        <v>110.2</v>
      </c>
      <c r="K187" s="309">
        <v>112.4</v>
      </c>
      <c r="L187" s="309">
        <v>114.6</v>
      </c>
      <c r="M187" s="309">
        <v>116.9</v>
      </c>
      <c r="N187" s="309">
        <v>119.2</v>
      </c>
      <c r="O187" s="309">
        <v>121.6</v>
      </c>
      <c r="P187" s="309">
        <v>124</v>
      </c>
      <c r="Q187" s="309">
        <v>126.5</v>
      </c>
      <c r="R187" s="309">
        <v>129</v>
      </c>
      <c r="S187" s="309">
        <v>131.6</v>
      </c>
      <c r="T187" s="287"/>
      <c r="U187" s="287"/>
    </row>
    <row r="188" spans="1:21" x14ac:dyDescent="0.25">
      <c r="A188" s="275"/>
      <c r="B188" s="275" t="s">
        <v>467</v>
      </c>
      <c r="C188" s="275" t="s">
        <v>468</v>
      </c>
      <c r="D188" s="275" t="s">
        <v>210</v>
      </c>
      <c r="E188" s="279"/>
      <c r="F188" s="318">
        <v>100.9</v>
      </c>
      <c r="G188" s="318">
        <v>103.5</v>
      </c>
      <c r="H188" s="309">
        <v>105.9</v>
      </c>
      <c r="I188" s="309">
        <v>108</v>
      </c>
      <c r="J188" s="309">
        <v>110.2</v>
      </c>
      <c r="K188" s="309">
        <v>112.4</v>
      </c>
      <c r="L188" s="309">
        <v>114.6</v>
      </c>
      <c r="M188" s="309">
        <v>116.9</v>
      </c>
      <c r="N188" s="309">
        <v>119.2</v>
      </c>
      <c r="O188" s="309">
        <v>121.6</v>
      </c>
      <c r="P188" s="309">
        <v>124</v>
      </c>
      <c r="Q188" s="309">
        <v>126.5</v>
      </c>
      <c r="R188" s="309">
        <v>129</v>
      </c>
      <c r="S188" s="309">
        <v>131.6</v>
      </c>
      <c r="T188" s="287"/>
      <c r="U188" s="287"/>
    </row>
    <row r="189" spans="1:21" x14ac:dyDescent="0.25">
      <c r="A189" s="275"/>
      <c r="B189" s="275" t="s">
        <v>469</v>
      </c>
      <c r="C189" s="275" t="s">
        <v>470</v>
      </c>
      <c r="D189" s="275" t="s">
        <v>210</v>
      </c>
      <c r="E189" s="279"/>
      <c r="F189" s="318">
        <v>101.2</v>
      </c>
      <c r="G189" s="318">
        <v>104</v>
      </c>
      <c r="H189" s="309">
        <v>106.5</v>
      </c>
      <c r="I189" s="309">
        <v>108.6</v>
      </c>
      <c r="J189" s="309">
        <v>110.8</v>
      </c>
      <c r="K189" s="309">
        <v>113</v>
      </c>
      <c r="L189" s="309">
        <v>115.3</v>
      </c>
      <c r="M189" s="309">
        <v>117.6</v>
      </c>
      <c r="N189" s="309">
        <v>120</v>
      </c>
      <c r="O189" s="309">
        <v>122.4</v>
      </c>
      <c r="P189" s="309">
        <v>124.8</v>
      </c>
      <c r="Q189" s="309">
        <v>127.3</v>
      </c>
      <c r="R189" s="309">
        <v>129.80000000000001</v>
      </c>
      <c r="S189" s="309">
        <v>132.4</v>
      </c>
      <c r="T189" s="287"/>
      <c r="U189" s="287"/>
    </row>
    <row r="190" spans="1:21" x14ac:dyDescent="0.25">
      <c r="A190" s="275"/>
      <c r="B190" s="275" t="s">
        <v>471</v>
      </c>
      <c r="C190" s="275" t="s">
        <v>472</v>
      </c>
      <c r="D190" s="275" t="s">
        <v>210</v>
      </c>
      <c r="E190" s="279"/>
      <c r="F190" s="318">
        <v>101.5</v>
      </c>
      <c r="G190" s="318">
        <v>104.3</v>
      </c>
      <c r="H190" s="309">
        <v>106.6</v>
      </c>
      <c r="I190" s="309">
        <v>108.7</v>
      </c>
      <c r="J190" s="309">
        <v>110.9</v>
      </c>
      <c r="K190" s="309">
        <v>113.1</v>
      </c>
      <c r="L190" s="309">
        <v>115.4</v>
      </c>
      <c r="M190" s="309">
        <v>117.7</v>
      </c>
      <c r="N190" s="309">
        <v>120.1</v>
      </c>
      <c r="O190" s="309">
        <v>122.5</v>
      </c>
      <c r="P190" s="309">
        <v>125</v>
      </c>
      <c r="Q190" s="309">
        <v>127.5</v>
      </c>
      <c r="R190" s="309">
        <v>130.1</v>
      </c>
      <c r="S190" s="309">
        <v>132.69999999999999</v>
      </c>
      <c r="T190" s="287"/>
      <c r="U190" s="287"/>
    </row>
    <row r="191" spans="1:21" x14ac:dyDescent="0.25">
      <c r="A191" s="275"/>
      <c r="B191" s="275" t="s">
        <v>473</v>
      </c>
      <c r="C191" s="275" t="s">
        <v>474</v>
      </c>
      <c r="D191" s="275" t="s">
        <v>210</v>
      </c>
      <c r="E191" s="279"/>
      <c r="F191" s="318">
        <v>101.6</v>
      </c>
      <c r="G191" s="318">
        <v>104.4</v>
      </c>
      <c r="H191" s="309">
        <v>106.7</v>
      </c>
      <c r="I191" s="309">
        <v>108.8</v>
      </c>
      <c r="J191" s="309">
        <v>111</v>
      </c>
      <c r="K191" s="309">
        <v>113.2</v>
      </c>
      <c r="L191" s="309">
        <v>115.5</v>
      </c>
      <c r="M191" s="309">
        <v>117.8</v>
      </c>
      <c r="N191" s="309">
        <v>120.2</v>
      </c>
      <c r="O191" s="309">
        <v>122.6</v>
      </c>
      <c r="P191" s="309">
        <v>125.1</v>
      </c>
      <c r="Q191" s="309">
        <v>127.6</v>
      </c>
      <c r="R191" s="309">
        <v>130.19999999999999</v>
      </c>
      <c r="S191" s="309">
        <v>132.80000000000001</v>
      </c>
      <c r="T191" s="287"/>
      <c r="U191" s="287"/>
    </row>
    <row r="192" spans="1:21" x14ac:dyDescent="0.25">
      <c r="A192" s="275"/>
      <c r="B192" s="275" t="s">
        <v>475</v>
      </c>
      <c r="C192" s="275" t="s">
        <v>476</v>
      </c>
      <c r="D192" s="275" t="s">
        <v>210</v>
      </c>
      <c r="E192" s="279"/>
      <c r="F192" s="318">
        <v>101.8</v>
      </c>
      <c r="G192" s="318">
        <v>104.7</v>
      </c>
      <c r="H192" s="309">
        <v>106.9</v>
      </c>
      <c r="I192" s="309">
        <v>109</v>
      </c>
      <c r="J192" s="309">
        <v>111.2</v>
      </c>
      <c r="K192" s="309">
        <v>113.4</v>
      </c>
      <c r="L192" s="309">
        <v>115.7</v>
      </c>
      <c r="M192" s="309">
        <v>118</v>
      </c>
      <c r="N192" s="309">
        <v>120.4</v>
      </c>
      <c r="O192" s="309">
        <v>122.8</v>
      </c>
      <c r="P192" s="309">
        <v>125.3</v>
      </c>
      <c r="Q192" s="309">
        <v>127.8</v>
      </c>
      <c r="R192" s="309">
        <v>130.4</v>
      </c>
      <c r="S192" s="309">
        <v>133</v>
      </c>
      <c r="T192" s="287"/>
      <c r="U192" s="287"/>
    </row>
    <row r="193" spans="1:21" x14ac:dyDescent="0.25">
      <c r="A193" s="275"/>
      <c r="B193" s="275" t="s">
        <v>477</v>
      </c>
      <c r="C193" s="275" t="s">
        <v>478</v>
      </c>
      <c r="D193" s="275" t="s">
        <v>210</v>
      </c>
      <c r="E193" s="279"/>
      <c r="F193" s="318">
        <v>102.2</v>
      </c>
      <c r="G193" s="318">
        <v>105</v>
      </c>
      <c r="H193" s="309">
        <v>107.1</v>
      </c>
      <c r="I193" s="309">
        <v>109.2</v>
      </c>
      <c r="J193" s="309">
        <v>111.4</v>
      </c>
      <c r="K193" s="309">
        <v>113.6</v>
      </c>
      <c r="L193" s="309">
        <v>115.9</v>
      </c>
      <c r="M193" s="309">
        <v>118.2</v>
      </c>
      <c r="N193" s="309">
        <v>120.6</v>
      </c>
      <c r="O193" s="309">
        <v>123</v>
      </c>
      <c r="P193" s="309">
        <v>125.5</v>
      </c>
      <c r="Q193" s="309">
        <v>128</v>
      </c>
      <c r="R193" s="309">
        <v>130.6</v>
      </c>
      <c r="S193" s="309">
        <v>133.19999999999999</v>
      </c>
      <c r="T193" s="287"/>
      <c r="U193" s="287"/>
    </row>
    <row r="194" spans="1:21" x14ac:dyDescent="0.25">
      <c r="A194" s="275"/>
      <c r="B194" s="275" t="s">
        <v>479</v>
      </c>
      <c r="C194" s="275" t="s">
        <v>480</v>
      </c>
      <c r="D194" s="275" t="s">
        <v>210</v>
      </c>
      <c r="E194" s="279"/>
      <c r="F194" s="318">
        <v>101.8</v>
      </c>
      <c r="G194" s="318">
        <v>104.5</v>
      </c>
      <c r="H194" s="309">
        <v>106.4</v>
      </c>
      <c r="I194" s="309">
        <v>108.5</v>
      </c>
      <c r="J194" s="309">
        <v>110.7</v>
      </c>
      <c r="K194" s="309">
        <v>112.9</v>
      </c>
      <c r="L194" s="309">
        <v>115.2</v>
      </c>
      <c r="M194" s="309">
        <v>117.5</v>
      </c>
      <c r="N194" s="309">
        <v>119.9</v>
      </c>
      <c r="O194" s="309">
        <v>122.3</v>
      </c>
      <c r="P194" s="309">
        <v>124.7</v>
      </c>
      <c r="Q194" s="309">
        <v>127.2</v>
      </c>
      <c r="R194" s="309">
        <v>129.69999999999999</v>
      </c>
      <c r="S194" s="309">
        <v>132.30000000000001</v>
      </c>
      <c r="T194" s="287"/>
      <c r="U194" s="287"/>
    </row>
    <row r="195" spans="1:21" x14ac:dyDescent="0.25">
      <c r="A195" s="275"/>
      <c r="B195" s="275" t="s">
        <v>481</v>
      </c>
      <c r="C195" s="275" t="s">
        <v>482</v>
      </c>
      <c r="D195" s="275" t="s">
        <v>210</v>
      </c>
      <c r="E195" s="279"/>
      <c r="F195" s="318">
        <v>102.4</v>
      </c>
      <c r="G195" s="318">
        <v>104.9</v>
      </c>
      <c r="H195" s="309">
        <v>106.8</v>
      </c>
      <c r="I195" s="309">
        <v>109.1</v>
      </c>
      <c r="J195" s="309">
        <v>111.3</v>
      </c>
      <c r="K195" s="309">
        <v>113.5</v>
      </c>
      <c r="L195" s="309">
        <v>115.8</v>
      </c>
      <c r="M195" s="309">
        <v>118.1</v>
      </c>
      <c r="N195" s="309">
        <v>120.5</v>
      </c>
      <c r="O195" s="309">
        <v>122.9</v>
      </c>
      <c r="P195" s="309">
        <v>125.4</v>
      </c>
      <c r="Q195" s="309">
        <v>127.9</v>
      </c>
      <c r="R195" s="309">
        <v>130.5</v>
      </c>
      <c r="S195" s="309">
        <v>133.1</v>
      </c>
      <c r="T195" s="287"/>
      <c r="U195" s="287"/>
    </row>
    <row r="196" spans="1:21" x14ac:dyDescent="0.25">
      <c r="A196" s="275"/>
      <c r="B196" s="275" t="s">
        <v>483</v>
      </c>
      <c r="C196" s="275" t="s">
        <v>484</v>
      </c>
      <c r="D196" s="275" t="s">
        <v>210</v>
      </c>
      <c r="E196" s="279"/>
      <c r="F196" s="318">
        <v>102.7</v>
      </c>
      <c r="G196" s="318">
        <v>105.1</v>
      </c>
      <c r="H196" s="309">
        <v>107</v>
      </c>
      <c r="I196" s="309">
        <v>109.3</v>
      </c>
      <c r="J196" s="309">
        <v>111.5</v>
      </c>
      <c r="K196" s="309">
        <v>113.7</v>
      </c>
      <c r="L196" s="309">
        <v>116</v>
      </c>
      <c r="M196" s="309">
        <v>118.3</v>
      </c>
      <c r="N196" s="309">
        <v>120.7</v>
      </c>
      <c r="O196" s="309">
        <v>123.1</v>
      </c>
      <c r="P196" s="309">
        <v>125.6</v>
      </c>
      <c r="Q196" s="309">
        <v>128.1</v>
      </c>
      <c r="R196" s="309">
        <v>130.69999999999999</v>
      </c>
      <c r="S196" s="309">
        <v>133.30000000000001</v>
      </c>
      <c r="T196" s="287"/>
      <c r="U196" s="287"/>
    </row>
    <row r="197" spans="1:21" x14ac:dyDescent="0.25">
      <c r="A197" s="275"/>
      <c r="B197" s="275" t="s">
        <v>485</v>
      </c>
      <c r="C197" s="275" t="s">
        <v>486</v>
      </c>
      <c r="D197" s="275" t="s">
        <v>120</v>
      </c>
      <c r="E197" s="275"/>
      <c r="F197" s="279"/>
      <c r="G197" s="290"/>
      <c r="H197" s="311">
        <v>2.1269790500559882E-2</v>
      </c>
      <c r="I197" s="311">
        <v>1.996554963983721E-2</v>
      </c>
      <c r="J197" s="311">
        <v>2.034236585553062E-2</v>
      </c>
      <c r="K197" s="311">
        <v>1.986157086969631E-2</v>
      </c>
      <c r="L197" s="311">
        <v>2.0064915904396408E-2</v>
      </c>
      <c r="M197" s="311">
        <v>1.9959502458779088E-2</v>
      </c>
      <c r="N197" s="311">
        <v>2.0136131593874396E-2</v>
      </c>
      <c r="O197" s="311">
        <v>2.0016680567139122E-2</v>
      </c>
      <c r="P197" s="311">
        <v>2.0032706459525818E-2</v>
      </c>
      <c r="Q197" s="311">
        <v>2.0040080160320661E-2</v>
      </c>
      <c r="R197" s="311">
        <v>2.0039292730844815E-2</v>
      </c>
      <c r="S197" s="311">
        <v>2.0030816640985938E-2</v>
      </c>
      <c r="T197" s="287"/>
      <c r="U197" s="287"/>
    </row>
    <row r="198" spans="1:21" x14ac:dyDescent="0.25">
      <c r="A198" s="275"/>
      <c r="B198" s="275" t="s">
        <v>487</v>
      </c>
      <c r="C198" s="275" t="s">
        <v>488</v>
      </c>
      <c r="D198" s="275" t="s">
        <v>235</v>
      </c>
      <c r="E198" s="278"/>
      <c r="F198" s="279"/>
      <c r="G198" s="287"/>
      <c r="H198" s="287"/>
      <c r="I198" s="287"/>
      <c r="J198" s="323">
        <v>44.122375690274673</v>
      </c>
      <c r="K198" s="323">
        <v>44.18770991234264</v>
      </c>
      <c r="L198" s="323">
        <v>44.23407363844975</v>
      </c>
      <c r="M198" s="323">
        <v>44.13671448948805</v>
      </c>
      <c r="N198" s="323">
        <v>44.280055295192824</v>
      </c>
      <c r="O198" s="306">
        <f>+N198</f>
        <v>44.280055295192824</v>
      </c>
      <c r="P198" s="306">
        <f t="shared" ref="P198:S198" si="18">+O198</f>
        <v>44.280055295192824</v>
      </c>
      <c r="Q198" s="306">
        <f t="shared" si="18"/>
        <v>44.280055295192824</v>
      </c>
      <c r="R198" s="306">
        <f t="shared" si="18"/>
        <v>44.280055295192824</v>
      </c>
      <c r="S198" s="306">
        <f t="shared" si="18"/>
        <v>44.280055295192824</v>
      </c>
      <c r="T198" s="287"/>
      <c r="U198" s="287"/>
    </row>
    <row r="199" spans="1:21" x14ac:dyDescent="0.25">
      <c r="A199" s="275"/>
      <c r="B199" s="275" t="s">
        <v>489</v>
      </c>
      <c r="C199" s="275" t="s">
        <v>490</v>
      </c>
      <c r="D199" s="275" t="s">
        <v>235</v>
      </c>
      <c r="E199" s="278"/>
      <c r="F199" s="279"/>
      <c r="G199" s="279"/>
      <c r="H199" s="279"/>
      <c r="I199" s="279"/>
      <c r="J199" s="323">
        <v>0</v>
      </c>
      <c r="K199" s="323">
        <v>0</v>
      </c>
      <c r="L199" s="323">
        <v>0</v>
      </c>
      <c r="M199" s="323">
        <v>0</v>
      </c>
      <c r="N199" s="323">
        <v>0</v>
      </c>
      <c r="O199" s="306"/>
      <c r="P199" s="306"/>
      <c r="Q199" s="306"/>
      <c r="R199" s="306"/>
      <c r="S199" s="306"/>
      <c r="T199" s="287"/>
      <c r="U199" s="287"/>
    </row>
    <row r="200" spans="1:21" x14ac:dyDescent="0.25">
      <c r="A200" s="276"/>
      <c r="B200" s="276" t="s">
        <v>491</v>
      </c>
      <c r="C200" s="276" t="s">
        <v>492</v>
      </c>
      <c r="D200" s="276" t="s">
        <v>189</v>
      </c>
      <c r="E200" s="276"/>
      <c r="F200" s="279"/>
      <c r="G200" s="279"/>
      <c r="H200" s="279"/>
      <c r="I200" s="279"/>
      <c r="J200" s="323">
        <v>0</v>
      </c>
      <c r="K200" s="323">
        <v>0</v>
      </c>
      <c r="L200" s="323">
        <v>0</v>
      </c>
      <c r="M200" s="323">
        <v>0</v>
      </c>
      <c r="N200" s="323">
        <v>0</v>
      </c>
      <c r="O200" s="308"/>
      <c r="P200" s="308"/>
      <c r="Q200" s="308"/>
      <c r="R200" s="308"/>
      <c r="S200" s="308"/>
      <c r="T200" s="279"/>
      <c r="U200" s="279"/>
    </row>
    <row r="201" spans="1:21" x14ac:dyDescent="0.25">
      <c r="A201" s="276"/>
      <c r="B201" s="276" t="s">
        <v>493</v>
      </c>
      <c r="C201" s="276" t="s">
        <v>494</v>
      </c>
      <c r="D201" s="276" t="s">
        <v>189</v>
      </c>
      <c r="E201" s="276"/>
      <c r="F201" s="279"/>
      <c r="G201" s="279"/>
      <c r="H201" s="279"/>
      <c r="I201" s="279"/>
      <c r="J201" s="323">
        <v>0</v>
      </c>
      <c r="K201" s="323">
        <v>0</v>
      </c>
      <c r="L201" s="323">
        <v>0</v>
      </c>
      <c r="M201" s="323">
        <v>0</v>
      </c>
      <c r="N201" s="323">
        <v>0</v>
      </c>
      <c r="O201" s="306"/>
      <c r="P201" s="306"/>
      <c r="Q201" s="306"/>
      <c r="R201" s="306"/>
      <c r="S201" s="306"/>
      <c r="T201" s="279"/>
      <c r="U201" s="279"/>
    </row>
    <row r="202" spans="1:21" x14ac:dyDescent="0.25">
      <c r="A202" s="276"/>
      <c r="B202" s="276" t="s">
        <v>495</v>
      </c>
      <c r="C202" s="276" t="s">
        <v>496</v>
      </c>
      <c r="D202" s="276" t="s">
        <v>189</v>
      </c>
      <c r="E202" s="276"/>
      <c r="F202" s="279"/>
      <c r="G202" s="279"/>
      <c r="H202" s="279"/>
      <c r="I202" s="317">
        <v>1.4</v>
      </c>
      <c r="J202" s="323">
        <v>1.4</v>
      </c>
      <c r="K202" s="323">
        <v>1.4</v>
      </c>
      <c r="L202" s="323">
        <v>1.4</v>
      </c>
      <c r="M202" s="323">
        <v>1.4</v>
      </c>
      <c r="N202" s="323">
        <v>1.4</v>
      </c>
      <c r="O202" s="306">
        <f t="shared" ref="O202:S202" si="19">+N202</f>
        <v>1.4</v>
      </c>
      <c r="P202" s="306">
        <f t="shared" si="19"/>
        <v>1.4</v>
      </c>
      <c r="Q202" s="306">
        <f t="shared" si="19"/>
        <v>1.4</v>
      </c>
      <c r="R202" s="306">
        <f t="shared" si="19"/>
        <v>1.4</v>
      </c>
      <c r="S202" s="306">
        <f t="shared" si="19"/>
        <v>1.4</v>
      </c>
      <c r="T202" s="279"/>
      <c r="U202" s="279"/>
    </row>
    <row r="203" spans="1:21" x14ac:dyDescent="0.25">
      <c r="A203" s="276" t="s">
        <v>112</v>
      </c>
      <c r="B203" s="334" t="s">
        <v>112</v>
      </c>
      <c r="C203" s="276" t="s">
        <v>497</v>
      </c>
      <c r="D203" s="276" t="s">
        <v>189</v>
      </c>
      <c r="E203" s="276"/>
      <c r="F203" s="279"/>
      <c r="G203" s="279"/>
      <c r="H203" s="308"/>
      <c r="I203" s="308"/>
      <c r="J203" s="308"/>
      <c r="K203" s="308"/>
      <c r="L203" s="308"/>
      <c r="M203" s="308"/>
      <c r="N203" s="308"/>
      <c r="O203" s="308"/>
      <c r="P203" s="308"/>
      <c r="Q203" s="308"/>
      <c r="R203" s="308"/>
      <c r="S203" s="308"/>
      <c r="T203" s="279"/>
      <c r="U203" s="279"/>
    </row>
    <row r="204" spans="1:21" x14ac:dyDescent="0.25">
      <c r="A204" s="276" t="s">
        <v>112</v>
      </c>
      <c r="B204" s="334" t="s">
        <v>112</v>
      </c>
      <c r="C204" s="276" t="s">
        <v>498</v>
      </c>
      <c r="D204" s="276" t="s">
        <v>189</v>
      </c>
      <c r="E204" s="276"/>
      <c r="F204" s="279"/>
      <c r="G204" s="279"/>
      <c r="H204" s="308"/>
      <c r="I204" s="308"/>
      <c r="J204" s="308"/>
      <c r="K204" s="308"/>
      <c r="L204" s="308"/>
      <c r="M204" s="308"/>
      <c r="N204" s="308"/>
      <c r="O204" s="308"/>
      <c r="P204" s="308"/>
      <c r="Q204" s="308"/>
      <c r="R204" s="308"/>
      <c r="S204" s="308"/>
      <c r="T204" s="279"/>
      <c r="U204" s="279"/>
    </row>
    <row r="205" spans="1:21" x14ac:dyDescent="0.25">
      <c r="A205" s="276" t="s">
        <v>112</v>
      </c>
      <c r="B205" s="334" t="s">
        <v>112</v>
      </c>
      <c r="C205" s="276" t="s">
        <v>499</v>
      </c>
      <c r="D205" s="276" t="s">
        <v>189</v>
      </c>
      <c r="E205" s="276"/>
      <c r="F205" s="279"/>
      <c r="G205" s="279"/>
      <c r="H205" s="308"/>
      <c r="I205" s="308"/>
      <c r="J205" s="308"/>
      <c r="K205" s="308"/>
      <c r="L205" s="308"/>
      <c r="M205" s="308"/>
      <c r="N205" s="308"/>
      <c r="O205" s="308"/>
      <c r="P205" s="308"/>
      <c r="Q205" s="308"/>
      <c r="R205" s="308"/>
      <c r="S205" s="308"/>
      <c r="T205" s="279"/>
      <c r="U205" s="279"/>
    </row>
    <row r="206" spans="1:21" x14ac:dyDescent="0.25">
      <c r="A206" s="276" t="s">
        <v>112</v>
      </c>
      <c r="B206" s="334" t="s">
        <v>112</v>
      </c>
      <c r="C206" s="276" t="s">
        <v>500</v>
      </c>
      <c r="D206" s="276" t="s">
        <v>189</v>
      </c>
      <c r="E206" s="276"/>
      <c r="F206" s="279"/>
      <c r="G206" s="279"/>
      <c r="H206" s="308"/>
      <c r="I206" s="308"/>
      <c r="J206" s="308"/>
      <c r="K206" s="308"/>
      <c r="L206" s="308"/>
      <c r="M206" s="308"/>
      <c r="N206" s="308"/>
      <c r="O206" s="308"/>
      <c r="P206" s="308"/>
      <c r="Q206" s="308"/>
      <c r="R206" s="308"/>
      <c r="S206" s="308"/>
      <c r="T206" s="279"/>
      <c r="U206" s="279"/>
    </row>
    <row r="207" spans="1:21" x14ac:dyDescent="0.25">
      <c r="A207" s="277"/>
      <c r="B207" s="277" t="s">
        <v>501</v>
      </c>
      <c r="C207" s="277" t="s">
        <v>502</v>
      </c>
      <c r="D207" s="277" t="s">
        <v>120</v>
      </c>
      <c r="E207" s="278"/>
      <c r="F207" s="287"/>
      <c r="G207" s="287"/>
      <c r="H207" s="287"/>
      <c r="I207" s="287"/>
      <c r="J207" s="316">
        <v>0.31249686477476735</v>
      </c>
      <c r="K207" s="316">
        <v>0.28394590325985147</v>
      </c>
      <c r="L207" s="316">
        <v>0.25023752331808946</v>
      </c>
      <c r="M207" s="316">
        <v>0.21529225907515137</v>
      </c>
      <c r="N207" s="316">
        <v>0.18045761451753864</v>
      </c>
      <c r="O207" s="306">
        <v>0.18045761451753864</v>
      </c>
      <c r="P207" s="306">
        <v>0.18045761451753864</v>
      </c>
      <c r="Q207" s="306">
        <v>0.18045761451753864</v>
      </c>
      <c r="R207" s="306">
        <v>0.18045761451753864</v>
      </c>
      <c r="S207" s="306">
        <v>0.18045761451753864</v>
      </c>
      <c r="T207" s="287"/>
      <c r="U207" s="287"/>
    </row>
    <row r="208" spans="1:21" x14ac:dyDescent="0.25">
      <c r="A208" s="277"/>
      <c r="B208" s="277" t="s">
        <v>503</v>
      </c>
      <c r="C208" s="277" t="s">
        <v>504</v>
      </c>
      <c r="D208" s="277" t="s">
        <v>120</v>
      </c>
      <c r="E208" s="278"/>
      <c r="F208" s="287"/>
      <c r="G208" s="287"/>
      <c r="H208" s="287"/>
      <c r="I208" s="287"/>
      <c r="J208" s="316">
        <v>6.9863593209285063E-2</v>
      </c>
      <c r="K208" s="316">
        <v>6.3480576335020744E-2</v>
      </c>
      <c r="L208" s="316">
        <v>5.5944537387261552E-2</v>
      </c>
      <c r="M208" s="316">
        <v>4.8131973483878876E-2</v>
      </c>
      <c r="N208" s="316">
        <v>4.0344140352441972E-2</v>
      </c>
      <c r="O208" s="306">
        <v>4.0344140352441972E-2</v>
      </c>
      <c r="P208" s="306">
        <v>4.0344140352441972E-2</v>
      </c>
      <c r="Q208" s="306">
        <v>4.0344140352441972E-2</v>
      </c>
      <c r="R208" s="306">
        <v>4.0344140352441972E-2</v>
      </c>
      <c r="S208" s="306">
        <v>4.0344140352441972E-2</v>
      </c>
      <c r="T208" s="287"/>
      <c r="U208" s="287"/>
    </row>
    <row r="209" spans="1:21" x14ac:dyDescent="0.25">
      <c r="A209" s="277"/>
      <c r="B209" s="277" t="s">
        <v>505</v>
      </c>
      <c r="C209" s="277" t="s">
        <v>506</v>
      </c>
      <c r="D209" s="277" t="s">
        <v>120</v>
      </c>
      <c r="E209" s="278"/>
      <c r="F209" s="287"/>
      <c r="G209" s="287"/>
      <c r="H209" s="287"/>
      <c r="I209" s="287"/>
      <c r="J209" s="316">
        <v>0.50478656045797743</v>
      </c>
      <c r="K209" s="316">
        <v>0.5333375219728933</v>
      </c>
      <c r="L209" s="316">
        <v>0.56704590191465543</v>
      </c>
      <c r="M209" s="316">
        <v>0.6019911661575934</v>
      </c>
      <c r="N209" s="316">
        <v>0.63682581071520616</v>
      </c>
      <c r="O209" s="306">
        <v>0.63682581071520616</v>
      </c>
      <c r="P209" s="306">
        <v>0.63682581071520616</v>
      </c>
      <c r="Q209" s="306">
        <v>0.63682581071520616</v>
      </c>
      <c r="R209" s="306">
        <v>0.63682581071520616</v>
      </c>
      <c r="S209" s="306">
        <v>0.63682581071520616</v>
      </c>
      <c r="T209" s="287"/>
      <c r="U209" s="287"/>
    </row>
    <row r="210" spans="1:21" x14ac:dyDescent="0.25">
      <c r="A210" s="277"/>
      <c r="B210" s="277" t="s">
        <v>507</v>
      </c>
      <c r="C210" s="277" t="s">
        <v>508</v>
      </c>
      <c r="D210" s="277" t="s">
        <v>120</v>
      </c>
      <c r="E210" s="278"/>
      <c r="F210" s="287"/>
      <c r="G210" s="287"/>
      <c r="H210" s="287"/>
      <c r="I210" s="287"/>
      <c r="J210" s="316">
        <v>0.11285298155797016</v>
      </c>
      <c r="K210" s="316">
        <v>0.11923599843223449</v>
      </c>
      <c r="L210" s="316">
        <v>0.12677203737999371</v>
      </c>
      <c r="M210" s="316">
        <v>0.13458460128337635</v>
      </c>
      <c r="N210" s="316">
        <v>0.14237243441481326</v>
      </c>
      <c r="O210" s="306">
        <v>0.14237243441481326</v>
      </c>
      <c r="P210" s="306">
        <v>0.14237243441481326</v>
      </c>
      <c r="Q210" s="306">
        <v>0.14237243441481326</v>
      </c>
      <c r="R210" s="306">
        <v>0.14237243441481326</v>
      </c>
      <c r="S210" s="306">
        <v>0.14237243441481326</v>
      </c>
      <c r="T210" s="287"/>
      <c r="U210" s="287"/>
    </row>
    <row r="211" spans="1:21" x14ac:dyDescent="0.25">
      <c r="A211" s="277"/>
      <c r="B211" s="277" t="s">
        <v>509</v>
      </c>
      <c r="C211" s="277" t="s">
        <v>510</v>
      </c>
      <c r="D211" s="277" t="s">
        <v>120</v>
      </c>
      <c r="E211" s="278"/>
      <c r="F211" s="287"/>
      <c r="G211" s="287"/>
      <c r="H211" s="287"/>
      <c r="I211" s="287"/>
      <c r="J211" s="316">
        <v>0</v>
      </c>
      <c r="K211" s="316">
        <v>0</v>
      </c>
      <c r="L211" s="316">
        <v>0</v>
      </c>
      <c r="M211" s="316">
        <v>0</v>
      </c>
      <c r="N211" s="316">
        <v>0</v>
      </c>
      <c r="O211" s="306"/>
      <c r="P211" s="306"/>
      <c r="Q211" s="306"/>
      <c r="R211" s="306"/>
      <c r="S211" s="306"/>
      <c r="T211" s="287"/>
      <c r="U211" s="287"/>
    </row>
    <row r="212" spans="1:21" x14ac:dyDescent="0.25">
      <c r="A212" s="277"/>
      <c r="B212" s="277" t="s">
        <v>511</v>
      </c>
      <c r="C212" s="277" t="s">
        <v>512</v>
      </c>
      <c r="D212" s="277" t="s">
        <v>120</v>
      </c>
      <c r="E212" s="278"/>
      <c r="F212" s="287"/>
      <c r="G212" s="287"/>
      <c r="H212" s="287"/>
      <c r="I212" s="287"/>
      <c r="J212" s="316">
        <v>0</v>
      </c>
      <c r="K212" s="316">
        <v>0</v>
      </c>
      <c r="L212" s="316">
        <v>0</v>
      </c>
      <c r="M212" s="316">
        <v>0</v>
      </c>
      <c r="N212" s="316">
        <v>0</v>
      </c>
      <c r="O212" s="306"/>
      <c r="P212" s="306"/>
      <c r="Q212" s="306"/>
      <c r="R212" s="306"/>
      <c r="S212" s="306"/>
      <c r="T212" s="287"/>
      <c r="U212" s="287"/>
    </row>
    <row r="213" spans="1:21" x14ac:dyDescent="0.25">
      <c r="A213" s="277"/>
      <c r="B213" s="277" t="s">
        <v>513</v>
      </c>
      <c r="C213" s="277" t="s">
        <v>514</v>
      </c>
      <c r="D213" s="277" t="s">
        <v>120</v>
      </c>
      <c r="E213" s="278"/>
      <c r="F213" s="287"/>
      <c r="G213" s="287"/>
      <c r="H213" s="287"/>
      <c r="I213" s="287"/>
      <c r="J213" s="316">
        <v>0</v>
      </c>
      <c r="K213" s="316">
        <v>0</v>
      </c>
      <c r="L213" s="316">
        <v>0</v>
      </c>
      <c r="M213" s="316">
        <v>0</v>
      </c>
      <c r="N213" s="316">
        <v>0</v>
      </c>
      <c r="O213" s="306"/>
      <c r="P213" s="306"/>
      <c r="Q213" s="306"/>
      <c r="R213" s="306"/>
      <c r="S213" s="306"/>
      <c r="T213" s="287"/>
      <c r="U213" s="287"/>
    </row>
    <row r="214" spans="1:21" x14ac:dyDescent="0.25">
      <c r="A214" s="277"/>
      <c r="B214" s="277" t="s">
        <v>515</v>
      </c>
      <c r="C214" s="277" t="s">
        <v>516</v>
      </c>
      <c r="D214" s="277" t="s">
        <v>120</v>
      </c>
      <c r="E214" s="278"/>
      <c r="F214" s="287"/>
      <c r="G214" s="287"/>
      <c r="H214" s="287"/>
      <c r="I214" s="287"/>
      <c r="J214" s="316">
        <v>0</v>
      </c>
      <c r="K214" s="316">
        <v>0</v>
      </c>
      <c r="L214" s="316">
        <v>0</v>
      </c>
      <c r="M214" s="316">
        <v>0</v>
      </c>
      <c r="N214" s="316">
        <v>0</v>
      </c>
      <c r="O214" s="306"/>
      <c r="P214" s="306"/>
      <c r="Q214" s="306"/>
      <c r="R214" s="306"/>
      <c r="S214" s="306"/>
      <c r="T214" s="287"/>
      <c r="U214" s="287"/>
    </row>
    <row r="215" spans="1:21" x14ac:dyDescent="0.25">
      <c r="A215" s="280"/>
      <c r="B215" s="280" t="s">
        <v>517</v>
      </c>
      <c r="C215" s="280" t="s">
        <v>518</v>
      </c>
      <c r="D215" s="280" t="s">
        <v>120</v>
      </c>
      <c r="E215" s="277"/>
      <c r="F215" s="287"/>
      <c r="G215" s="287"/>
      <c r="H215" s="287"/>
      <c r="I215" s="287"/>
      <c r="J215" s="316">
        <v>0.17180000000000001</v>
      </c>
      <c r="K215" s="316">
        <v>0.15049999999999999</v>
      </c>
      <c r="L215" s="316">
        <v>0.105</v>
      </c>
      <c r="M215" s="316">
        <v>6.6500000000000004E-2</v>
      </c>
      <c r="N215" s="316">
        <v>5.8700000000000002E-2</v>
      </c>
      <c r="O215" s="306">
        <f t="shared" ref="O215:S216" si="20">+N215</f>
        <v>5.8700000000000002E-2</v>
      </c>
      <c r="P215" s="306">
        <f t="shared" si="20"/>
        <v>5.8700000000000002E-2</v>
      </c>
      <c r="Q215" s="306">
        <f t="shared" si="20"/>
        <v>5.8700000000000002E-2</v>
      </c>
      <c r="R215" s="306">
        <f t="shared" si="20"/>
        <v>5.8700000000000002E-2</v>
      </c>
      <c r="S215" s="306">
        <f t="shared" si="20"/>
        <v>5.8700000000000002E-2</v>
      </c>
      <c r="T215" s="287"/>
      <c r="U215" s="287"/>
    </row>
    <row r="216" spans="1:21" x14ac:dyDescent="0.25">
      <c r="A216" s="280"/>
      <c r="B216" s="280" t="s">
        <v>519</v>
      </c>
      <c r="C216" s="280" t="s">
        <v>520</v>
      </c>
      <c r="D216" s="280" t="s">
        <v>120</v>
      </c>
      <c r="E216" s="277"/>
      <c r="F216" s="287"/>
      <c r="G216" s="287"/>
      <c r="H216" s="287"/>
      <c r="I216" s="287"/>
      <c r="J216" s="316">
        <v>0.49859999999999999</v>
      </c>
      <c r="K216" s="316">
        <v>0.51200000000000001</v>
      </c>
      <c r="L216" s="316">
        <v>0.54679999999999995</v>
      </c>
      <c r="M216" s="316">
        <v>0.61749999999999994</v>
      </c>
      <c r="N216" s="316">
        <v>0.56120000000000003</v>
      </c>
      <c r="O216" s="306">
        <f t="shared" si="20"/>
        <v>0.56120000000000003</v>
      </c>
      <c r="P216" s="306">
        <f t="shared" si="20"/>
        <v>0.56120000000000003</v>
      </c>
      <c r="Q216" s="306">
        <f t="shared" si="20"/>
        <v>0.56120000000000003</v>
      </c>
      <c r="R216" s="306">
        <f t="shared" si="20"/>
        <v>0.56120000000000003</v>
      </c>
      <c r="S216" s="306">
        <f t="shared" si="20"/>
        <v>0.56120000000000003</v>
      </c>
      <c r="T216" s="287"/>
      <c r="U216" s="287"/>
    </row>
    <row r="217" spans="1:21" x14ac:dyDescent="0.25">
      <c r="A217" s="280"/>
      <c r="B217" s="280" t="s">
        <v>521</v>
      </c>
      <c r="C217" s="280" t="s">
        <v>522</v>
      </c>
      <c r="D217" s="280" t="s">
        <v>120</v>
      </c>
      <c r="E217" s="277"/>
      <c r="F217" s="287"/>
      <c r="G217" s="280"/>
      <c r="H217" s="287"/>
      <c r="I217" s="287"/>
      <c r="J217" s="316">
        <v>0</v>
      </c>
      <c r="K217" s="316">
        <v>0</v>
      </c>
      <c r="L217" s="316">
        <v>0</v>
      </c>
      <c r="M217" s="316">
        <v>0</v>
      </c>
      <c r="N217" s="316">
        <v>0</v>
      </c>
      <c r="O217" s="308"/>
      <c r="P217" s="308"/>
      <c r="Q217" s="308"/>
      <c r="R217" s="308"/>
      <c r="S217" s="308"/>
      <c r="T217" s="287"/>
      <c r="U217" s="287"/>
    </row>
    <row r="218" spans="1:21" x14ac:dyDescent="0.25">
      <c r="A218" s="276"/>
      <c r="B218" s="280" t="s">
        <v>523</v>
      </c>
      <c r="C218" s="276" t="s">
        <v>524</v>
      </c>
      <c r="D218" s="276" t="s">
        <v>189</v>
      </c>
      <c r="E218" s="276"/>
      <c r="F218" s="279"/>
      <c r="G218" s="279"/>
      <c r="H218" s="287"/>
      <c r="I218" s="317">
        <v>16.125000000000004</v>
      </c>
      <c r="J218" s="279"/>
      <c r="K218" s="279"/>
      <c r="L218" s="279"/>
      <c r="M218" s="279"/>
      <c r="N218" s="279"/>
      <c r="O218" s="279"/>
      <c r="P218" s="279"/>
      <c r="Q218" s="279"/>
      <c r="R218" s="279"/>
      <c r="S218" s="279"/>
      <c r="T218" s="279"/>
      <c r="U218" s="279"/>
    </row>
    <row r="219" spans="1:21" x14ac:dyDescent="0.25">
      <c r="A219" s="276"/>
      <c r="B219" s="280" t="s">
        <v>525</v>
      </c>
      <c r="C219" s="276" t="s">
        <v>526</v>
      </c>
      <c r="D219" s="276" t="s">
        <v>189</v>
      </c>
      <c r="E219" s="276"/>
      <c r="F219" s="279"/>
      <c r="G219" s="279"/>
      <c r="H219" s="287"/>
      <c r="I219" s="317">
        <v>17.795999999999996</v>
      </c>
      <c r="J219" s="279"/>
      <c r="K219" s="279"/>
      <c r="L219" s="279"/>
      <c r="M219" s="279"/>
      <c r="N219" s="279"/>
      <c r="O219" s="279"/>
      <c r="P219" s="279"/>
      <c r="Q219" s="279"/>
      <c r="R219" s="279"/>
      <c r="S219" s="279"/>
      <c r="T219" s="279"/>
      <c r="U219" s="279"/>
    </row>
    <row r="220" spans="1:21" ht="12.75" customHeight="1" x14ac:dyDescent="0.25">
      <c r="A220" s="276" t="s">
        <v>527</v>
      </c>
      <c r="B220" s="334" t="s">
        <v>527</v>
      </c>
      <c r="C220" s="276" t="s">
        <v>528</v>
      </c>
      <c r="D220" s="276" t="s">
        <v>189</v>
      </c>
      <c r="E220" s="276"/>
      <c r="F220" s="279"/>
      <c r="G220" s="279"/>
      <c r="H220" s="202">
        <v>0</v>
      </c>
      <c r="I220" s="202">
        <v>0</v>
      </c>
      <c r="J220" s="202">
        <v>0.2910477817961743</v>
      </c>
      <c r="K220" s="202">
        <v>0.30004115825367605</v>
      </c>
      <c r="L220" s="202">
        <v>0.30931243004371467</v>
      </c>
      <c r="M220" s="202">
        <v>0.31889677133216382</v>
      </c>
      <c r="N220" s="202">
        <v>0.3287506815663277</v>
      </c>
      <c r="O220" s="308">
        <v>0</v>
      </c>
      <c r="P220" s="308">
        <v>0</v>
      </c>
      <c r="Q220" s="308">
        <v>0</v>
      </c>
      <c r="R220" s="308">
        <v>0</v>
      </c>
      <c r="S220" s="308">
        <v>0</v>
      </c>
      <c r="T220" s="279"/>
      <c r="U220" s="279"/>
    </row>
    <row r="221" spans="1:21" x14ac:dyDescent="0.25">
      <c r="A221" s="276" t="s">
        <v>527</v>
      </c>
      <c r="B221" s="334" t="s">
        <v>527</v>
      </c>
      <c r="C221" s="276" t="s">
        <v>529</v>
      </c>
      <c r="D221" s="276" t="s">
        <v>189</v>
      </c>
      <c r="E221" s="276"/>
      <c r="F221" s="279"/>
      <c r="G221" s="279"/>
      <c r="H221" s="202">
        <v>0</v>
      </c>
      <c r="I221" s="202">
        <v>0</v>
      </c>
      <c r="J221" s="202">
        <v>0</v>
      </c>
      <c r="K221" s="202">
        <v>0</v>
      </c>
      <c r="L221" s="202">
        <v>0</v>
      </c>
      <c r="M221" s="202">
        <v>0</v>
      </c>
      <c r="N221" s="202">
        <v>0</v>
      </c>
      <c r="O221" s="308">
        <v>0</v>
      </c>
      <c r="P221" s="308">
        <v>0</v>
      </c>
      <c r="Q221" s="308">
        <v>0</v>
      </c>
      <c r="R221" s="308">
        <v>0</v>
      </c>
      <c r="S221" s="308">
        <v>0</v>
      </c>
      <c r="T221" s="279"/>
      <c r="U221" s="279"/>
    </row>
    <row r="222" spans="1:21" x14ac:dyDescent="0.25">
      <c r="A222" s="276" t="s">
        <v>527</v>
      </c>
      <c r="B222" s="334" t="s">
        <v>527</v>
      </c>
      <c r="C222" s="276" t="s">
        <v>530</v>
      </c>
      <c r="D222" s="276" t="s">
        <v>189</v>
      </c>
      <c r="E222" s="276"/>
      <c r="F222" s="279"/>
      <c r="G222" s="279"/>
      <c r="H222" s="202">
        <v>0</v>
      </c>
      <c r="I222" s="202">
        <v>0</v>
      </c>
      <c r="J222" s="202">
        <v>0</v>
      </c>
      <c r="K222" s="202">
        <v>0</v>
      </c>
      <c r="L222" s="202">
        <v>0</v>
      </c>
      <c r="M222" s="202">
        <v>0</v>
      </c>
      <c r="N222" s="202">
        <v>0</v>
      </c>
      <c r="O222" s="308">
        <v>0</v>
      </c>
      <c r="P222" s="308">
        <v>0</v>
      </c>
      <c r="Q222" s="308">
        <v>0</v>
      </c>
      <c r="R222" s="308">
        <v>0</v>
      </c>
      <c r="S222" s="308">
        <v>0</v>
      </c>
      <c r="T222" s="279"/>
      <c r="U222" s="279"/>
    </row>
    <row r="223" spans="1:21" x14ac:dyDescent="0.25">
      <c r="A223" s="276" t="s">
        <v>527</v>
      </c>
      <c r="B223" s="334" t="s">
        <v>527</v>
      </c>
      <c r="C223" s="276" t="s">
        <v>531</v>
      </c>
      <c r="D223" s="276" t="s">
        <v>189</v>
      </c>
      <c r="E223" s="276"/>
      <c r="F223" s="279"/>
      <c r="G223" s="279"/>
      <c r="H223" s="202">
        <v>0</v>
      </c>
      <c r="I223" s="202">
        <v>0</v>
      </c>
      <c r="J223" s="202">
        <v>0</v>
      </c>
      <c r="K223" s="202">
        <v>0</v>
      </c>
      <c r="L223" s="202">
        <v>0</v>
      </c>
      <c r="M223" s="202">
        <v>0</v>
      </c>
      <c r="N223" s="202">
        <v>0</v>
      </c>
      <c r="O223" s="308">
        <v>0</v>
      </c>
      <c r="P223" s="308">
        <v>0</v>
      </c>
      <c r="Q223" s="308">
        <v>0</v>
      </c>
      <c r="R223" s="308">
        <v>0</v>
      </c>
      <c r="S223" s="308">
        <v>0</v>
      </c>
      <c r="T223" s="279"/>
      <c r="U223" s="279"/>
    </row>
    <row r="224" spans="1:21" x14ac:dyDescent="0.25">
      <c r="A224" s="334" t="s">
        <v>112</v>
      </c>
      <c r="B224" s="334" t="s">
        <v>112</v>
      </c>
      <c r="C224" s="276" t="s">
        <v>532</v>
      </c>
      <c r="D224" s="276" t="s">
        <v>189</v>
      </c>
      <c r="E224" s="276"/>
      <c r="F224" s="279"/>
      <c r="G224" s="279"/>
      <c r="H224" s="308">
        <v>0</v>
      </c>
      <c r="I224" s="308">
        <v>0</v>
      </c>
      <c r="J224" s="308">
        <v>0</v>
      </c>
      <c r="K224" s="308">
        <v>0</v>
      </c>
      <c r="L224" s="308">
        <v>0</v>
      </c>
      <c r="M224" s="308">
        <v>0</v>
      </c>
      <c r="N224" s="308">
        <v>0</v>
      </c>
      <c r="O224" s="308">
        <v>0</v>
      </c>
      <c r="P224" s="308">
        <v>0</v>
      </c>
      <c r="Q224" s="308">
        <v>0</v>
      </c>
      <c r="R224" s="308">
        <v>0</v>
      </c>
      <c r="S224" s="308">
        <v>0</v>
      </c>
      <c r="T224" s="279"/>
      <c r="U224" s="279"/>
    </row>
    <row r="225" spans="1:21" x14ac:dyDescent="0.25">
      <c r="A225" s="276" t="s">
        <v>527</v>
      </c>
      <c r="B225" s="334" t="s">
        <v>527</v>
      </c>
      <c r="C225" s="276" t="s">
        <v>533</v>
      </c>
      <c r="D225" s="276" t="s">
        <v>189</v>
      </c>
      <c r="E225" s="276"/>
      <c r="F225" s="279"/>
      <c r="G225" s="279"/>
      <c r="H225" s="202">
        <v>0</v>
      </c>
      <c r="I225" s="202">
        <v>0</v>
      </c>
      <c r="J225" s="202">
        <v>0</v>
      </c>
      <c r="K225" s="202">
        <v>0</v>
      </c>
      <c r="L225" s="202">
        <v>0</v>
      </c>
      <c r="M225" s="202">
        <v>0</v>
      </c>
      <c r="N225" s="202">
        <v>0</v>
      </c>
      <c r="O225" s="308">
        <v>0</v>
      </c>
      <c r="P225" s="308">
        <v>0</v>
      </c>
      <c r="Q225" s="308">
        <v>0</v>
      </c>
      <c r="R225" s="308">
        <v>0</v>
      </c>
      <c r="S225" s="308">
        <v>0</v>
      </c>
      <c r="T225" s="279"/>
      <c r="U225" s="279"/>
    </row>
    <row r="226" spans="1:21" x14ac:dyDescent="0.25">
      <c r="A226" s="276" t="s">
        <v>527</v>
      </c>
      <c r="B226" s="334" t="s">
        <v>527</v>
      </c>
      <c r="C226" s="276" t="s">
        <v>534</v>
      </c>
      <c r="D226" s="276" t="s">
        <v>189</v>
      </c>
      <c r="E226" s="276"/>
      <c r="F226" s="279"/>
      <c r="G226" s="279"/>
      <c r="H226" s="202">
        <v>0</v>
      </c>
      <c r="I226" s="202">
        <v>0</v>
      </c>
      <c r="J226" s="202">
        <v>0</v>
      </c>
      <c r="K226" s="202">
        <v>0</v>
      </c>
      <c r="L226" s="202">
        <v>0</v>
      </c>
      <c r="M226" s="202">
        <v>0</v>
      </c>
      <c r="N226" s="202">
        <v>0</v>
      </c>
      <c r="O226" s="308">
        <v>0</v>
      </c>
      <c r="P226" s="308">
        <v>0</v>
      </c>
      <c r="Q226" s="308">
        <v>0</v>
      </c>
      <c r="R226" s="308">
        <v>0</v>
      </c>
      <c r="S226" s="308">
        <v>0</v>
      </c>
      <c r="T226" s="279"/>
      <c r="U226" s="279"/>
    </row>
    <row r="227" spans="1:21" x14ac:dyDescent="0.25">
      <c r="A227" s="276"/>
      <c r="B227" s="280" t="s">
        <v>535</v>
      </c>
      <c r="C227" s="276" t="s">
        <v>536</v>
      </c>
      <c r="D227" s="276" t="s">
        <v>189</v>
      </c>
      <c r="E227" s="276"/>
      <c r="F227" s="279"/>
      <c r="G227" s="279"/>
      <c r="H227" s="317">
        <v>14.071000000000002</v>
      </c>
      <c r="I227" s="323">
        <v>6.3817710748301026</v>
      </c>
      <c r="J227" s="308">
        <v>30.105607592582388</v>
      </c>
      <c r="K227" s="308">
        <v>40.960055649506955</v>
      </c>
      <c r="L227" s="308">
        <v>37.696110772058908</v>
      </c>
      <c r="M227" s="308">
        <v>45.329029397208764</v>
      </c>
      <c r="N227" s="308">
        <v>25.05130661457725</v>
      </c>
      <c r="O227" s="308">
        <v>21.04990296560489</v>
      </c>
      <c r="P227" s="308">
        <v>28.639355450189736</v>
      </c>
      <c r="Q227" s="308">
        <v>26.357198455215393</v>
      </c>
      <c r="R227" s="308">
        <v>31.694150911984618</v>
      </c>
      <c r="S227" s="308">
        <v>17.515925289891623</v>
      </c>
      <c r="T227" s="279"/>
      <c r="U227" s="279"/>
    </row>
    <row r="228" spans="1:21" x14ac:dyDescent="0.25">
      <c r="A228" s="276"/>
      <c r="B228" s="276" t="s">
        <v>537</v>
      </c>
      <c r="C228" s="276" t="s">
        <v>538</v>
      </c>
      <c r="D228" s="276" t="s">
        <v>189</v>
      </c>
      <c r="E228" s="276"/>
      <c r="F228" s="279"/>
      <c r="G228" s="279"/>
      <c r="H228" s="279"/>
      <c r="I228" s="323">
        <v>0</v>
      </c>
      <c r="J228" s="323">
        <v>0</v>
      </c>
      <c r="K228" s="323">
        <v>0</v>
      </c>
      <c r="L228" s="323">
        <v>0</v>
      </c>
      <c r="M228" s="323">
        <v>0</v>
      </c>
      <c r="N228" s="323">
        <v>0</v>
      </c>
      <c r="O228" s="308"/>
      <c r="P228" s="308"/>
      <c r="Q228" s="308"/>
      <c r="R228" s="308"/>
      <c r="S228" s="308"/>
      <c r="T228" s="279"/>
      <c r="U228" s="279"/>
    </row>
    <row r="229" spans="1:21" x14ac:dyDescent="0.25">
      <c r="A229" s="276"/>
      <c r="B229" s="276" t="s">
        <v>539</v>
      </c>
      <c r="C229" s="276" t="s">
        <v>540</v>
      </c>
      <c r="D229" s="276" t="s">
        <v>189</v>
      </c>
      <c r="E229" s="276"/>
      <c r="F229" s="279"/>
      <c r="G229" s="279"/>
      <c r="H229" s="279"/>
      <c r="I229" s="323">
        <v>0</v>
      </c>
      <c r="J229" s="323">
        <v>0</v>
      </c>
      <c r="K229" s="323">
        <v>0</v>
      </c>
      <c r="L229" s="323">
        <v>0</v>
      </c>
      <c r="M229" s="323">
        <v>0</v>
      </c>
      <c r="N229" s="323">
        <v>0</v>
      </c>
      <c r="O229" s="308"/>
      <c r="P229" s="308"/>
      <c r="Q229" s="308"/>
      <c r="R229" s="308"/>
      <c r="S229" s="308"/>
      <c r="T229" s="279"/>
      <c r="U229" s="279"/>
    </row>
    <row r="230" spans="1:21" x14ac:dyDescent="0.25">
      <c r="A230" s="281"/>
      <c r="B230" s="281" t="s">
        <v>541</v>
      </c>
      <c r="C230" s="281" t="s">
        <v>542</v>
      </c>
      <c r="D230" s="281" t="s">
        <v>120</v>
      </c>
      <c r="E230" s="277"/>
      <c r="F230" s="291"/>
      <c r="G230" s="291"/>
      <c r="H230" s="291"/>
      <c r="I230" s="291"/>
      <c r="J230" s="316">
        <v>0.31249686477476735</v>
      </c>
      <c r="K230" s="316">
        <v>0.28394590325985147</v>
      </c>
      <c r="L230" s="316">
        <v>0.25023752331808946</v>
      </c>
      <c r="M230" s="316">
        <v>0.21529225907515137</v>
      </c>
      <c r="N230" s="316">
        <v>0.18045761451753864</v>
      </c>
      <c r="O230" s="308">
        <v>0.18045761451753864</v>
      </c>
      <c r="P230" s="308">
        <v>0.18045761451753864</v>
      </c>
      <c r="Q230" s="308">
        <v>0.18045761451753864</v>
      </c>
      <c r="R230" s="308">
        <v>0.18045761451753864</v>
      </c>
      <c r="S230" s="308">
        <v>0.18045761451753864</v>
      </c>
      <c r="T230" s="287"/>
      <c r="U230" s="287"/>
    </row>
    <row r="231" spans="1:21" x14ac:dyDescent="0.25">
      <c r="A231" s="281"/>
      <c r="B231" s="281" t="s">
        <v>543</v>
      </c>
      <c r="C231" s="281" t="s">
        <v>544</v>
      </c>
      <c r="D231" s="281" t="s">
        <v>120</v>
      </c>
      <c r="E231" s="277"/>
      <c r="F231" s="291"/>
      <c r="G231" s="291"/>
      <c r="H231" s="291"/>
      <c r="I231" s="291"/>
      <c r="J231" s="316">
        <v>0.50478656045797743</v>
      </c>
      <c r="K231" s="316">
        <v>0.5333375219728933</v>
      </c>
      <c r="L231" s="316">
        <v>0.56704590191465543</v>
      </c>
      <c r="M231" s="316">
        <v>0.6019911661575934</v>
      </c>
      <c r="N231" s="316">
        <v>0.63682581071520616</v>
      </c>
      <c r="O231" s="308">
        <v>0.63682581071520616</v>
      </c>
      <c r="P231" s="308">
        <v>0.63682581071520616</v>
      </c>
      <c r="Q231" s="308">
        <v>0.63682581071520616</v>
      </c>
      <c r="R231" s="308">
        <v>0.63682581071520616</v>
      </c>
      <c r="S231" s="308">
        <v>0.63682581071520616</v>
      </c>
      <c r="T231" s="287"/>
      <c r="U231" s="287"/>
    </row>
    <row r="232" spans="1:21" x14ac:dyDescent="0.25">
      <c r="A232" s="281"/>
      <c r="B232" s="281" t="s">
        <v>545</v>
      </c>
      <c r="C232" s="281" t="s">
        <v>546</v>
      </c>
      <c r="D232" s="281" t="s">
        <v>120</v>
      </c>
      <c r="E232" s="277"/>
      <c r="F232" s="291"/>
      <c r="G232" s="291"/>
      <c r="H232" s="291"/>
      <c r="I232" s="291"/>
      <c r="J232" s="316">
        <v>6.9863593209285063E-2</v>
      </c>
      <c r="K232" s="316">
        <v>6.3480576335020744E-2</v>
      </c>
      <c r="L232" s="316">
        <v>5.5944537387261552E-2</v>
      </c>
      <c r="M232" s="316">
        <v>4.8131973483878876E-2</v>
      </c>
      <c r="N232" s="316">
        <v>4.0344140352441972E-2</v>
      </c>
      <c r="O232" s="308">
        <v>4.0344140352441972E-2</v>
      </c>
      <c r="P232" s="308">
        <v>4.0344140352441972E-2</v>
      </c>
      <c r="Q232" s="308">
        <v>4.0344140352441972E-2</v>
      </c>
      <c r="R232" s="308">
        <v>4.0344140352441972E-2</v>
      </c>
      <c r="S232" s="308">
        <v>4.0344140352441972E-2</v>
      </c>
      <c r="T232" s="287"/>
      <c r="U232" s="287"/>
    </row>
    <row r="233" spans="1:21" x14ac:dyDescent="0.25">
      <c r="A233" s="281"/>
      <c r="B233" s="281" t="s">
        <v>547</v>
      </c>
      <c r="C233" s="281" t="s">
        <v>548</v>
      </c>
      <c r="D233" s="281" t="s">
        <v>120</v>
      </c>
      <c r="E233" s="277"/>
      <c r="F233" s="294"/>
      <c r="G233" s="291"/>
      <c r="H233" s="291"/>
      <c r="I233" s="291"/>
      <c r="J233" s="316">
        <v>0.11285298155797016</v>
      </c>
      <c r="K233" s="316">
        <v>0.11923599843223449</v>
      </c>
      <c r="L233" s="316">
        <v>0.12677203737999371</v>
      </c>
      <c r="M233" s="316">
        <v>0.13458460128337635</v>
      </c>
      <c r="N233" s="316">
        <v>0.14237243441481326</v>
      </c>
      <c r="O233" s="308">
        <v>0.14237243441481326</v>
      </c>
      <c r="P233" s="308">
        <v>0.14237243441481326</v>
      </c>
      <c r="Q233" s="308">
        <v>0.14237243441481326</v>
      </c>
      <c r="R233" s="308">
        <v>0.14237243441481326</v>
      </c>
      <c r="S233" s="308">
        <v>0.14237243441481326</v>
      </c>
      <c r="T233" s="287"/>
      <c r="U233" s="287"/>
    </row>
    <row r="234" spans="1:21" x14ac:dyDescent="0.25">
      <c r="A234" s="280"/>
      <c r="B234" s="280" t="s">
        <v>549</v>
      </c>
      <c r="C234" s="280" t="s">
        <v>550</v>
      </c>
      <c r="D234" s="280" t="s">
        <v>120</v>
      </c>
      <c r="E234" s="277"/>
      <c r="F234" s="291"/>
      <c r="G234" s="287"/>
      <c r="H234" s="287"/>
      <c r="I234" s="287"/>
      <c r="J234" s="316">
        <v>0.39529999999999998</v>
      </c>
      <c r="K234" s="316">
        <v>0.30840000000000001</v>
      </c>
      <c r="L234" s="316">
        <v>0.33889999999999998</v>
      </c>
      <c r="M234" s="316">
        <v>0.28660000000000002</v>
      </c>
      <c r="N234" s="316">
        <v>0.29520000000000002</v>
      </c>
      <c r="O234" s="308">
        <f t="shared" ref="O234:S235" si="21">+N234</f>
        <v>0.29520000000000002</v>
      </c>
      <c r="P234" s="308">
        <f t="shared" si="21"/>
        <v>0.29520000000000002</v>
      </c>
      <c r="Q234" s="308">
        <f t="shared" si="21"/>
        <v>0.29520000000000002</v>
      </c>
      <c r="R234" s="308">
        <f t="shared" si="21"/>
        <v>0.29520000000000002</v>
      </c>
      <c r="S234" s="308">
        <f t="shared" si="21"/>
        <v>0.29520000000000002</v>
      </c>
      <c r="T234" s="287"/>
      <c r="U234" s="287"/>
    </row>
    <row r="235" spans="1:21" x14ac:dyDescent="0.25">
      <c r="A235" s="280"/>
      <c r="B235" s="280" t="s">
        <v>551</v>
      </c>
      <c r="C235" s="280" t="s">
        <v>552</v>
      </c>
      <c r="D235" s="280" t="s">
        <v>120</v>
      </c>
      <c r="E235" s="277"/>
      <c r="F235" s="291"/>
      <c r="G235" s="287"/>
      <c r="H235" s="287"/>
      <c r="I235" s="287"/>
      <c r="J235" s="316">
        <v>0.24279999999999999</v>
      </c>
      <c r="K235" s="316">
        <v>0.29289999999999999</v>
      </c>
      <c r="L235" s="316">
        <v>0.2596</v>
      </c>
      <c r="M235" s="316">
        <v>0.22969999999999999</v>
      </c>
      <c r="N235" s="316">
        <v>0.22889999999999999</v>
      </c>
      <c r="O235" s="308">
        <f t="shared" si="21"/>
        <v>0.22889999999999999</v>
      </c>
      <c r="P235" s="308">
        <f t="shared" si="21"/>
        <v>0.22889999999999999</v>
      </c>
      <c r="Q235" s="308">
        <f t="shared" si="21"/>
        <v>0.22889999999999999</v>
      </c>
      <c r="R235" s="308">
        <f t="shared" si="21"/>
        <v>0.22889999999999999</v>
      </c>
      <c r="S235" s="308">
        <f t="shared" si="21"/>
        <v>0.22889999999999999</v>
      </c>
      <c r="T235" s="287"/>
      <c r="U235" s="287"/>
    </row>
    <row r="236" spans="1:21" x14ac:dyDescent="0.25">
      <c r="A236" s="280"/>
      <c r="B236" s="280" t="s">
        <v>553</v>
      </c>
      <c r="C236" s="280" t="s">
        <v>554</v>
      </c>
      <c r="D236" s="280" t="s">
        <v>120</v>
      </c>
      <c r="E236" s="277"/>
      <c r="F236" s="291"/>
      <c r="G236" s="287"/>
      <c r="H236" s="287"/>
      <c r="I236" s="287"/>
      <c r="J236" s="316">
        <v>0</v>
      </c>
      <c r="K236" s="316">
        <v>0</v>
      </c>
      <c r="L236" s="316">
        <v>0</v>
      </c>
      <c r="M236" s="316">
        <v>0</v>
      </c>
      <c r="N236" s="316">
        <v>0</v>
      </c>
      <c r="O236" s="308"/>
      <c r="P236" s="308"/>
      <c r="Q236" s="308"/>
      <c r="R236" s="308"/>
      <c r="S236" s="308"/>
      <c r="T236" s="287"/>
      <c r="U236" s="287"/>
    </row>
    <row r="237" spans="1:21" x14ac:dyDescent="0.25">
      <c r="A237" s="276"/>
      <c r="B237" s="276" t="s">
        <v>555</v>
      </c>
      <c r="C237" s="276" t="s">
        <v>556</v>
      </c>
      <c r="D237" s="276" t="s">
        <v>189</v>
      </c>
      <c r="E237" s="276"/>
      <c r="F237" s="291"/>
      <c r="G237" s="279"/>
      <c r="H237" s="287"/>
      <c r="I237" s="323">
        <v>131.13200000000001</v>
      </c>
      <c r="J237" s="287"/>
      <c r="K237" s="287"/>
      <c r="L237" s="287"/>
      <c r="M237" s="287"/>
      <c r="N237" s="287"/>
      <c r="O237" s="287"/>
      <c r="P237" s="287"/>
      <c r="Q237" s="287"/>
      <c r="R237" s="287"/>
      <c r="S237" s="287"/>
      <c r="T237" s="279"/>
      <c r="U237" s="279"/>
    </row>
    <row r="238" spans="1:21" x14ac:dyDescent="0.25">
      <c r="A238" s="276"/>
      <c r="B238" s="276" t="s">
        <v>557</v>
      </c>
      <c r="C238" s="276" t="s">
        <v>558</v>
      </c>
      <c r="D238" s="276" t="s">
        <v>189</v>
      </c>
      <c r="E238" s="276"/>
      <c r="F238" s="291"/>
      <c r="G238" s="279"/>
      <c r="H238" s="287"/>
      <c r="I238" s="317">
        <v>144.72800000000004</v>
      </c>
      <c r="J238" s="287"/>
      <c r="K238" s="287"/>
      <c r="L238" s="287"/>
      <c r="M238" s="287"/>
      <c r="N238" s="287"/>
      <c r="O238" s="287"/>
      <c r="P238" s="287"/>
      <c r="Q238" s="287"/>
      <c r="R238" s="287"/>
      <c r="S238" s="287"/>
      <c r="T238" s="279"/>
      <c r="U238" s="279"/>
    </row>
    <row r="239" spans="1:21" x14ac:dyDescent="0.25">
      <c r="A239" s="276" t="s">
        <v>112</v>
      </c>
      <c r="B239" s="334" t="s">
        <v>112</v>
      </c>
      <c r="C239" s="276" t="s">
        <v>559</v>
      </c>
      <c r="D239" s="276" t="s">
        <v>189</v>
      </c>
      <c r="E239" s="276"/>
      <c r="F239" s="279"/>
      <c r="G239" s="279"/>
      <c r="H239" s="308"/>
      <c r="I239" s="308"/>
      <c r="J239" s="308"/>
      <c r="K239" s="308"/>
      <c r="L239" s="308"/>
      <c r="M239" s="308"/>
      <c r="N239" s="308"/>
      <c r="O239" s="308"/>
      <c r="P239" s="308"/>
      <c r="Q239" s="308"/>
      <c r="R239" s="308"/>
      <c r="S239" s="308"/>
      <c r="T239" s="279"/>
      <c r="U239" s="279"/>
    </row>
    <row r="240" spans="1:21" x14ac:dyDescent="0.25">
      <c r="A240" s="276"/>
      <c r="B240" s="276" t="s">
        <v>560</v>
      </c>
      <c r="C240" s="276" t="s">
        <v>561</v>
      </c>
      <c r="D240" s="276" t="s">
        <v>189</v>
      </c>
      <c r="E240" s="276"/>
      <c r="F240" s="291"/>
      <c r="G240" s="279"/>
      <c r="H240" s="287"/>
      <c r="I240" s="317">
        <v>0.30208140092755481</v>
      </c>
      <c r="J240" s="317">
        <v>0.28999999999999998</v>
      </c>
      <c r="K240" s="317">
        <v>0.13474762577684427</v>
      </c>
      <c r="L240" s="317">
        <v>0.13474762577684424</v>
      </c>
      <c r="M240" s="317">
        <v>0.13474762577684424</v>
      </c>
      <c r="N240" s="317">
        <v>0.13474762577684424</v>
      </c>
      <c r="O240" s="308">
        <v>0.13474762577684424</v>
      </c>
      <c r="P240" s="308">
        <v>0.13474762577684424</v>
      </c>
      <c r="Q240" s="308">
        <v>0.13474762577684424</v>
      </c>
      <c r="R240" s="308">
        <v>0.13474762577684424</v>
      </c>
      <c r="S240" s="308">
        <v>0.13474762577684424</v>
      </c>
      <c r="T240" s="279"/>
      <c r="U240" s="279"/>
    </row>
    <row r="241" spans="1:21" x14ac:dyDescent="0.25">
      <c r="A241" s="276"/>
      <c r="B241" s="276" t="s">
        <v>562</v>
      </c>
      <c r="C241" s="276" t="s">
        <v>563</v>
      </c>
      <c r="D241" s="276" t="s">
        <v>189</v>
      </c>
      <c r="E241" s="276"/>
      <c r="F241" s="291"/>
      <c r="G241" s="279"/>
      <c r="H241" s="287"/>
      <c r="I241" s="317">
        <v>1.9102296963040482</v>
      </c>
      <c r="J241" s="317">
        <v>1.8322431000648507</v>
      </c>
      <c r="K241" s="317">
        <v>1.9874954742880064</v>
      </c>
      <c r="L241" s="317">
        <v>1.9874954742880064</v>
      </c>
      <c r="M241" s="317">
        <v>1.9874954742880064</v>
      </c>
      <c r="N241" s="317">
        <v>1.9874954742880064</v>
      </c>
      <c r="O241" s="308">
        <v>1.9874954742880064</v>
      </c>
      <c r="P241" s="308">
        <v>1.9874954742880064</v>
      </c>
      <c r="Q241" s="308">
        <v>1.9874954742880064</v>
      </c>
      <c r="R241" s="308">
        <v>1.9874954742880064</v>
      </c>
      <c r="S241" s="308">
        <v>1.9874954742880064</v>
      </c>
      <c r="T241" s="279"/>
      <c r="U241" s="279"/>
    </row>
    <row r="242" spans="1:21" x14ac:dyDescent="0.25">
      <c r="A242" s="276"/>
      <c r="B242" s="276" t="s">
        <v>564</v>
      </c>
      <c r="C242" s="276" t="s">
        <v>565</v>
      </c>
      <c r="D242" s="276" t="s">
        <v>189</v>
      </c>
      <c r="E242" s="276"/>
      <c r="F242" s="291"/>
      <c r="G242" s="279"/>
      <c r="H242" s="279"/>
      <c r="I242" s="279"/>
      <c r="J242" s="323">
        <v>0</v>
      </c>
      <c r="K242" s="323">
        <v>0</v>
      </c>
      <c r="L242" s="323">
        <v>0</v>
      </c>
      <c r="M242" s="323">
        <v>0</v>
      </c>
      <c r="N242" s="323">
        <v>0</v>
      </c>
      <c r="O242" s="308"/>
      <c r="P242" s="308"/>
      <c r="Q242" s="308"/>
      <c r="R242" s="308"/>
      <c r="S242" s="308"/>
      <c r="T242" s="279"/>
      <c r="U242" s="279"/>
    </row>
    <row r="243" spans="1:21" x14ac:dyDescent="0.25">
      <c r="A243" s="276"/>
      <c r="B243" s="276" t="s">
        <v>566</v>
      </c>
      <c r="C243" s="276" t="s">
        <v>567</v>
      </c>
      <c r="D243" s="276" t="s">
        <v>189</v>
      </c>
      <c r="E243" s="276"/>
      <c r="F243" s="291"/>
      <c r="G243" s="279"/>
      <c r="H243" s="279"/>
      <c r="I243" s="317">
        <v>0</v>
      </c>
      <c r="J243" s="317">
        <v>0</v>
      </c>
      <c r="K243" s="317">
        <v>0</v>
      </c>
      <c r="L243" s="317">
        <v>0</v>
      </c>
      <c r="M243" s="317">
        <v>0</v>
      </c>
      <c r="N243" s="317">
        <v>0</v>
      </c>
      <c r="O243" s="308"/>
      <c r="P243" s="308"/>
      <c r="Q243" s="308"/>
      <c r="R243" s="308"/>
      <c r="S243" s="308"/>
      <c r="T243" s="279"/>
      <c r="U243" s="279"/>
    </row>
    <row r="244" spans="1:21" x14ac:dyDescent="0.25">
      <c r="A244" s="276"/>
      <c r="B244" s="276" t="s">
        <v>568</v>
      </c>
      <c r="C244" s="276" t="s">
        <v>569</v>
      </c>
      <c r="D244" s="276" t="s">
        <v>189</v>
      </c>
      <c r="E244" s="276"/>
      <c r="F244" s="291"/>
      <c r="G244" s="279"/>
      <c r="H244" s="279"/>
      <c r="I244" s="279"/>
      <c r="J244" s="308">
        <v>117.53241229954668</v>
      </c>
      <c r="K244" s="308">
        <v>116.72271186324646</v>
      </c>
      <c r="L244" s="308">
        <v>111.91510988406574</v>
      </c>
      <c r="M244" s="308">
        <v>89.709401510088327</v>
      </c>
      <c r="N244" s="308">
        <v>87.004997980383791</v>
      </c>
      <c r="O244" s="308">
        <v>142.37933627987053</v>
      </c>
      <c r="P244" s="308">
        <v>141.39846123059365</v>
      </c>
      <c r="Q244" s="308">
        <v>135.57450879482644</v>
      </c>
      <c r="R244" s="308">
        <v>108.67440559730649</v>
      </c>
      <c r="S244" s="308">
        <v>105.39827799932172</v>
      </c>
      <c r="T244" s="279"/>
      <c r="U244" s="279"/>
    </row>
    <row r="245" spans="1:21" x14ac:dyDescent="0.25">
      <c r="A245" s="276"/>
      <c r="B245" s="276" t="s">
        <v>570</v>
      </c>
      <c r="C245" s="276" t="s">
        <v>571</v>
      </c>
      <c r="D245" s="276" t="s">
        <v>189</v>
      </c>
      <c r="E245" s="276"/>
      <c r="F245" s="291"/>
      <c r="G245" s="279"/>
      <c r="H245" s="279"/>
      <c r="I245" s="279"/>
      <c r="J245" s="308">
        <v>6.6195470822034839</v>
      </c>
      <c r="K245" s="308">
        <v>6.7319999999999993</v>
      </c>
      <c r="L245" s="308">
        <v>6.7340000000000018</v>
      </c>
      <c r="M245" s="308">
        <v>6.7359999999999989</v>
      </c>
      <c r="N245" s="308">
        <v>6.7369999999999983</v>
      </c>
      <c r="O245" s="308">
        <v>6.7369999999999983</v>
      </c>
      <c r="P245" s="308">
        <v>6.7369999999999983</v>
      </c>
      <c r="Q245" s="308">
        <v>6.7369999999999983</v>
      </c>
      <c r="R245" s="308">
        <v>6.7369999999999983</v>
      </c>
      <c r="S245" s="308">
        <v>6.7369999999999983</v>
      </c>
      <c r="T245" s="279"/>
      <c r="U245" s="279"/>
    </row>
    <row r="246" spans="1:21" x14ac:dyDescent="0.25">
      <c r="A246" s="280"/>
      <c r="B246" s="280" t="s">
        <v>572</v>
      </c>
      <c r="C246" s="280" t="s">
        <v>573</v>
      </c>
      <c r="D246" s="280" t="s">
        <v>235</v>
      </c>
      <c r="E246" s="277"/>
      <c r="F246" s="291"/>
      <c r="G246" s="280"/>
      <c r="H246" s="279"/>
      <c r="I246" s="317">
        <v>250</v>
      </c>
      <c r="J246" s="317">
        <v>250</v>
      </c>
      <c r="K246" s="317">
        <v>250</v>
      </c>
      <c r="L246" s="317">
        <v>250</v>
      </c>
      <c r="M246" s="317">
        <v>240</v>
      </c>
      <c r="N246" s="317">
        <v>250</v>
      </c>
      <c r="O246" s="308">
        <v>250</v>
      </c>
      <c r="P246" s="308">
        <v>250</v>
      </c>
      <c r="Q246" s="308">
        <v>250</v>
      </c>
      <c r="R246" s="308">
        <v>250</v>
      </c>
      <c r="S246" s="308">
        <v>250</v>
      </c>
      <c r="T246" s="287"/>
      <c r="U246" s="287"/>
    </row>
    <row r="247" spans="1:21" x14ac:dyDescent="0.25">
      <c r="A247" s="276" t="s">
        <v>112</v>
      </c>
      <c r="B247" s="334" t="s">
        <v>112</v>
      </c>
      <c r="C247" s="276" t="s">
        <v>574</v>
      </c>
      <c r="D247" s="276" t="s">
        <v>189</v>
      </c>
      <c r="E247" s="276"/>
      <c r="F247" s="279"/>
      <c r="G247" s="279"/>
      <c r="H247" s="308"/>
      <c r="I247" s="308"/>
      <c r="J247" s="308"/>
      <c r="K247" s="308"/>
      <c r="L247" s="308"/>
      <c r="M247" s="308"/>
      <c r="N247" s="308"/>
      <c r="O247" s="308"/>
      <c r="P247" s="308"/>
      <c r="Q247" s="308"/>
      <c r="R247" s="308"/>
      <c r="S247" s="308"/>
      <c r="T247" s="279"/>
      <c r="U247" s="279"/>
    </row>
    <row r="248" spans="1:21" x14ac:dyDescent="0.25">
      <c r="A248" s="275"/>
      <c r="B248" s="275" t="s">
        <v>575</v>
      </c>
      <c r="C248" s="275" t="s">
        <v>576</v>
      </c>
      <c r="D248" s="275" t="s">
        <v>450</v>
      </c>
      <c r="E248" s="277"/>
      <c r="F248" s="291"/>
      <c r="G248" s="287"/>
      <c r="H248" s="280"/>
      <c r="I248" s="280"/>
      <c r="J248" s="280"/>
      <c r="K248" s="280"/>
      <c r="L248" s="280"/>
      <c r="M248" s="280"/>
      <c r="N248" s="280"/>
      <c r="O248" s="280"/>
      <c r="P248" s="280"/>
      <c r="Q248" s="280"/>
      <c r="R248" s="280"/>
      <c r="S248" s="280"/>
      <c r="T248" s="317" t="s">
        <v>1477</v>
      </c>
      <c r="U248" s="317" t="s">
        <v>1477</v>
      </c>
    </row>
    <row r="249" spans="1:21" x14ac:dyDescent="0.25">
      <c r="A249" s="275"/>
      <c r="B249" s="275" t="s">
        <v>577</v>
      </c>
      <c r="C249" s="275" t="s">
        <v>578</v>
      </c>
      <c r="D249" s="275" t="s">
        <v>450</v>
      </c>
      <c r="E249" s="277"/>
      <c r="F249" s="291"/>
      <c r="G249" s="287"/>
      <c r="H249" s="280"/>
      <c r="I249" s="280"/>
      <c r="J249" s="280"/>
      <c r="K249" s="280"/>
      <c r="L249" s="280"/>
      <c r="M249" s="280"/>
      <c r="N249" s="280"/>
      <c r="O249" s="280"/>
      <c r="P249" s="280"/>
      <c r="Q249" s="280"/>
      <c r="R249" s="280"/>
      <c r="S249" s="280"/>
      <c r="T249" s="317" t="s">
        <v>1477</v>
      </c>
      <c r="U249" s="317" t="s">
        <v>1477</v>
      </c>
    </row>
    <row r="250" spans="1:21" x14ac:dyDescent="0.25">
      <c r="A250" s="276" t="s">
        <v>112</v>
      </c>
      <c r="B250" s="334" t="s">
        <v>112</v>
      </c>
      <c r="C250" s="276" t="s">
        <v>579</v>
      </c>
      <c r="D250" s="276" t="s">
        <v>189</v>
      </c>
      <c r="E250" s="276" t="s">
        <v>580</v>
      </c>
      <c r="F250" s="279"/>
      <c r="G250" s="279"/>
      <c r="H250" s="308"/>
      <c r="I250" s="308"/>
      <c r="J250" s="308"/>
      <c r="K250" s="308"/>
      <c r="L250" s="308"/>
      <c r="M250" s="308"/>
      <c r="N250" s="308"/>
      <c r="O250" s="308"/>
      <c r="P250" s="308"/>
      <c r="Q250" s="308"/>
      <c r="R250" s="308"/>
      <c r="S250" s="308"/>
      <c r="T250" s="279"/>
      <c r="U250" s="279"/>
    </row>
    <row r="251" spans="1:21" x14ac:dyDescent="0.25">
      <c r="A251" s="276"/>
      <c r="B251" s="276" t="s">
        <v>581</v>
      </c>
      <c r="C251" s="276" t="s">
        <v>582</v>
      </c>
      <c r="D251" s="276" t="s">
        <v>189</v>
      </c>
      <c r="E251" s="276" t="s">
        <v>583</v>
      </c>
      <c r="F251" s="291"/>
      <c r="G251" s="287"/>
      <c r="H251" s="280"/>
      <c r="I251" s="280"/>
      <c r="J251" s="323">
        <v>0.1</v>
      </c>
      <c r="K251" s="323">
        <v>0.1</v>
      </c>
      <c r="L251" s="323">
        <v>0.1</v>
      </c>
      <c r="M251" s="323">
        <v>0.1</v>
      </c>
      <c r="N251" s="323">
        <v>0.1</v>
      </c>
      <c r="O251" s="308">
        <f>+N251</f>
        <v>0.1</v>
      </c>
      <c r="P251" s="308">
        <f t="shared" ref="P251:S251" si="22">+O251</f>
        <v>0.1</v>
      </c>
      <c r="Q251" s="308">
        <f t="shared" si="22"/>
        <v>0.1</v>
      </c>
      <c r="R251" s="308">
        <f t="shared" si="22"/>
        <v>0.1</v>
      </c>
      <c r="S251" s="308">
        <f t="shared" si="22"/>
        <v>0.1</v>
      </c>
      <c r="T251" s="279"/>
      <c r="U251" s="279"/>
    </row>
    <row r="252" spans="1:21" x14ac:dyDescent="0.25">
      <c r="A252" s="276" t="s">
        <v>112</v>
      </c>
      <c r="B252" s="334" t="s">
        <v>112</v>
      </c>
      <c r="C252" s="276" t="s">
        <v>584</v>
      </c>
      <c r="D252" s="276" t="s">
        <v>189</v>
      </c>
      <c r="E252" s="276" t="s">
        <v>583</v>
      </c>
      <c r="F252" s="279"/>
      <c r="G252" s="279"/>
      <c r="H252" s="308"/>
      <c r="I252" s="308"/>
      <c r="J252" s="308"/>
      <c r="K252" s="308"/>
      <c r="L252" s="308"/>
      <c r="M252" s="308"/>
      <c r="N252" s="308"/>
      <c r="O252" s="308"/>
      <c r="P252" s="308"/>
      <c r="Q252" s="308"/>
      <c r="R252" s="308"/>
      <c r="S252" s="308"/>
      <c r="T252" s="279"/>
      <c r="U252" s="279"/>
    </row>
    <row r="253" spans="1:21" x14ac:dyDescent="0.25">
      <c r="A253" s="276"/>
      <c r="B253" s="276" t="s">
        <v>585</v>
      </c>
      <c r="C253" s="276" t="s">
        <v>586</v>
      </c>
      <c r="D253" s="276" t="s">
        <v>189</v>
      </c>
      <c r="E253" s="276"/>
      <c r="F253" s="291"/>
      <c r="G253" s="287"/>
      <c r="H253" s="280"/>
      <c r="I253" s="280"/>
      <c r="J253" s="323">
        <v>0</v>
      </c>
      <c r="K253" s="323">
        <v>0</v>
      </c>
      <c r="L253" s="323">
        <v>0</v>
      </c>
      <c r="M253" s="323">
        <v>0</v>
      </c>
      <c r="N253" s="323">
        <v>0</v>
      </c>
      <c r="O253" s="308"/>
      <c r="P253" s="308"/>
      <c r="Q253" s="308"/>
      <c r="R253" s="308"/>
      <c r="S253" s="308"/>
      <c r="T253" s="279"/>
      <c r="U253" s="279"/>
    </row>
    <row r="254" spans="1:21" x14ac:dyDescent="0.25">
      <c r="A254" s="276"/>
      <c r="B254" s="276" t="s">
        <v>587</v>
      </c>
      <c r="C254" s="276" t="s">
        <v>588</v>
      </c>
      <c r="D254" s="276" t="s">
        <v>189</v>
      </c>
      <c r="E254" s="276" t="s">
        <v>583</v>
      </c>
      <c r="F254" s="291"/>
      <c r="G254" s="287"/>
      <c r="H254" s="280"/>
      <c r="I254" s="280"/>
      <c r="J254" s="323">
        <v>0</v>
      </c>
      <c r="K254" s="323">
        <v>0</v>
      </c>
      <c r="L254" s="323">
        <v>0</v>
      </c>
      <c r="M254" s="323">
        <v>0</v>
      </c>
      <c r="N254" s="323">
        <v>0</v>
      </c>
      <c r="O254" s="308"/>
      <c r="P254" s="308"/>
      <c r="Q254" s="308"/>
      <c r="R254" s="308"/>
      <c r="S254" s="308"/>
      <c r="T254" s="279"/>
      <c r="U254" s="279"/>
    </row>
    <row r="255" spans="1:21" x14ac:dyDescent="0.25">
      <c r="A255" s="276"/>
      <c r="B255" s="276" t="s">
        <v>589</v>
      </c>
      <c r="C255" s="276" t="s">
        <v>590</v>
      </c>
      <c r="D255" s="276" t="s">
        <v>189</v>
      </c>
      <c r="E255" s="276" t="s">
        <v>583</v>
      </c>
      <c r="F255" s="291"/>
      <c r="G255" s="287"/>
      <c r="H255" s="280"/>
      <c r="I255" s="280"/>
      <c r="J255" s="323">
        <v>2.835</v>
      </c>
      <c r="K255" s="323">
        <v>2.8010000000000002</v>
      </c>
      <c r="L255" s="323">
        <v>2.7759999999999998</v>
      </c>
      <c r="M255" s="323">
        <v>2.7559999999999998</v>
      </c>
      <c r="N255" s="323">
        <v>2.75</v>
      </c>
      <c r="O255" s="308">
        <f t="shared" ref="O255:S258" si="23">+N255</f>
        <v>2.75</v>
      </c>
      <c r="P255" s="308">
        <f t="shared" si="23"/>
        <v>2.75</v>
      </c>
      <c r="Q255" s="308">
        <f t="shared" si="23"/>
        <v>2.75</v>
      </c>
      <c r="R255" s="308">
        <f t="shared" si="23"/>
        <v>2.75</v>
      </c>
      <c r="S255" s="308">
        <f t="shared" si="23"/>
        <v>2.75</v>
      </c>
      <c r="T255" s="279"/>
      <c r="U255" s="279"/>
    </row>
    <row r="256" spans="1:21" x14ac:dyDescent="0.25">
      <c r="A256" s="276"/>
      <c r="B256" s="276" t="s">
        <v>591</v>
      </c>
      <c r="C256" s="276" t="s">
        <v>592</v>
      </c>
      <c r="D256" s="276" t="s">
        <v>189</v>
      </c>
      <c r="E256" s="276"/>
      <c r="F256" s="291"/>
      <c r="G256" s="317">
        <v>3.7008626252454242</v>
      </c>
      <c r="H256" s="317">
        <v>3.9721001657075257</v>
      </c>
      <c r="I256" s="317">
        <v>3.8489650605705901</v>
      </c>
      <c r="J256" s="323">
        <v>3.507652054355225</v>
      </c>
      <c r="K256" s="323">
        <v>3.3322694516374649</v>
      </c>
      <c r="L256" s="323">
        <v>3.1656559790555914</v>
      </c>
      <c r="M256" s="323">
        <v>3.007373180102809</v>
      </c>
      <c r="N256" s="323">
        <v>2.8570045210976689</v>
      </c>
      <c r="O256" s="308">
        <f t="shared" si="23"/>
        <v>2.8570045210976689</v>
      </c>
      <c r="P256" s="308">
        <f t="shared" si="23"/>
        <v>2.8570045210976689</v>
      </c>
      <c r="Q256" s="308">
        <f t="shared" si="23"/>
        <v>2.8570045210976689</v>
      </c>
      <c r="R256" s="308">
        <f t="shared" si="23"/>
        <v>2.8570045210976689</v>
      </c>
      <c r="S256" s="308">
        <f t="shared" si="23"/>
        <v>2.8570045210976689</v>
      </c>
      <c r="T256" s="279"/>
      <c r="U256" s="279"/>
    </row>
    <row r="257" spans="1:21" x14ac:dyDescent="0.25">
      <c r="A257" s="276"/>
      <c r="B257" s="276" t="s">
        <v>593</v>
      </c>
      <c r="C257" s="276" t="s">
        <v>594</v>
      </c>
      <c r="D257" s="276" t="s">
        <v>189</v>
      </c>
      <c r="E257" s="276"/>
      <c r="F257" s="291"/>
      <c r="G257" s="317">
        <v>1.6288944664161402</v>
      </c>
      <c r="H257" s="317">
        <v>2.2407860178260641</v>
      </c>
      <c r="I257" s="317">
        <v>2.2856017381825886</v>
      </c>
      <c r="J257" s="323">
        <v>2.1925499195949745</v>
      </c>
      <c r="K257" s="323">
        <v>2.1925499195949745</v>
      </c>
      <c r="L257" s="323">
        <v>2.1925499195949745</v>
      </c>
      <c r="M257" s="323">
        <v>2.1925499195949745</v>
      </c>
      <c r="N257" s="323">
        <v>2.1925499195949745</v>
      </c>
      <c r="O257" s="308">
        <f t="shared" si="23"/>
        <v>2.1925499195949745</v>
      </c>
      <c r="P257" s="308">
        <f t="shared" si="23"/>
        <v>2.1925499195949745</v>
      </c>
      <c r="Q257" s="308">
        <f t="shared" si="23"/>
        <v>2.1925499195949745</v>
      </c>
      <c r="R257" s="308">
        <f t="shared" si="23"/>
        <v>2.1925499195949745</v>
      </c>
      <c r="S257" s="308">
        <f t="shared" si="23"/>
        <v>2.1925499195949745</v>
      </c>
      <c r="T257" s="279"/>
      <c r="U257" s="279"/>
    </row>
    <row r="258" spans="1:21" x14ac:dyDescent="0.25">
      <c r="A258" s="276"/>
      <c r="B258" s="276" t="s">
        <v>595</v>
      </c>
      <c r="C258" s="276" t="s">
        <v>596</v>
      </c>
      <c r="D258" s="276" t="s">
        <v>189</v>
      </c>
      <c r="E258" s="276"/>
      <c r="F258" s="291"/>
      <c r="G258" s="279"/>
      <c r="H258" s="317">
        <v>3.2980974002092927</v>
      </c>
      <c r="I258" s="317">
        <v>3.9263064288205869</v>
      </c>
      <c r="J258" s="323">
        <v>3.6973181047248964</v>
      </c>
      <c r="K258" s="323">
        <v>3.629447437641006</v>
      </c>
      <c r="L258" s="323">
        <v>3.5628226540109962</v>
      </c>
      <c r="M258" s="323">
        <v>3.4974208834897405</v>
      </c>
      <c r="N258" s="323">
        <v>3.4332196755568294</v>
      </c>
      <c r="O258" s="308">
        <f t="shared" si="23"/>
        <v>3.4332196755568294</v>
      </c>
      <c r="P258" s="308">
        <f t="shared" si="23"/>
        <v>3.4332196755568294</v>
      </c>
      <c r="Q258" s="308">
        <f t="shared" si="23"/>
        <v>3.4332196755568294</v>
      </c>
      <c r="R258" s="308">
        <f t="shared" si="23"/>
        <v>3.4332196755568294</v>
      </c>
      <c r="S258" s="308">
        <f t="shared" si="23"/>
        <v>3.4332196755568294</v>
      </c>
      <c r="T258" s="279"/>
      <c r="U258" s="279"/>
    </row>
    <row r="259" spans="1:21" x14ac:dyDescent="0.25">
      <c r="A259" s="276"/>
      <c r="B259" s="276" t="s">
        <v>597</v>
      </c>
      <c r="C259" s="276" t="s">
        <v>598</v>
      </c>
      <c r="D259" s="276" t="s">
        <v>189</v>
      </c>
      <c r="E259" s="276"/>
      <c r="F259" s="291"/>
      <c r="G259" s="279"/>
      <c r="H259" s="279"/>
      <c r="I259" s="279"/>
      <c r="J259" s="323">
        <v>0</v>
      </c>
      <c r="K259" s="323">
        <v>0</v>
      </c>
      <c r="L259" s="323">
        <v>0</v>
      </c>
      <c r="M259" s="323">
        <v>0</v>
      </c>
      <c r="N259" s="323">
        <v>0</v>
      </c>
      <c r="O259" s="308"/>
      <c r="P259" s="308"/>
      <c r="Q259" s="308"/>
      <c r="R259" s="308"/>
      <c r="S259" s="308"/>
      <c r="T259" s="279"/>
      <c r="U259" s="279"/>
    </row>
    <row r="260" spans="1:21" x14ac:dyDescent="0.25">
      <c r="A260" s="276"/>
      <c r="B260" s="276" t="s">
        <v>599</v>
      </c>
      <c r="C260" s="276" t="s">
        <v>600</v>
      </c>
      <c r="D260" s="276" t="s">
        <v>189</v>
      </c>
      <c r="E260" s="276"/>
      <c r="F260" s="291"/>
      <c r="G260" s="279"/>
      <c r="H260" s="279"/>
      <c r="I260" s="279"/>
      <c r="J260" s="323">
        <v>1.272</v>
      </c>
      <c r="K260" s="323">
        <v>1.718</v>
      </c>
      <c r="L260" s="323">
        <v>2.165</v>
      </c>
      <c r="M260" s="323">
        <v>2.6110000000000002</v>
      </c>
      <c r="N260" s="323">
        <v>2.6509999999999998</v>
      </c>
      <c r="O260" s="308">
        <f>+N260</f>
        <v>2.6509999999999998</v>
      </c>
      <c r="P260" s="308">
        <f t="shared" ref="P260:S260" si="24">+O260</f>
        <v>2.6509999999999998</v>
      </c>
      <c r="Q260" s="308">
        <f t="shared" si="24"/>
        <v>2.6509999999999998</v>
      </c>
      <c r="R260" s="308">
        <f t="shared" si="24"/>
        <v>2.6509999999999998</v>
      </c>
      <c r="S260" s="308">
        <f t="shared" si="24"/>
        <v>2.6509999999999998</v>
      </c>
      <c r="T260" s="279"/>
      <c r="U260" s="279"/>
    </row>
    <row r="261" spans="1:21" x14ac:dyDescent="0.25">
      <c r="A261" s="276" t="s">
        <v>527</v>
      </c>
      <c r="B261" s="334" t="s">
        <v>527</v>
      </c>
      <c r="C261" s="276" t="s">
        <v>601</v>
      </c>
      <c r="D261" s="276" t="s">
        <v>189</v>
      </c>
      <c r="E261" s="276"/>
      <c r="F261" s="279"/>
      <c r="G261" s="279"/>
      <c r="H261" s="202">
        <v>0</v>
      </c>
      <c r="I261" s="202">
        <v>0</v>
      </c>
      <c r="J261" s="202">
        <v>-2.9705279927038784</v>
      </c>
      <c r="K261" s="202">
        <v>-3.0623173076784282</v>
      </c>
      <c r="L261" s="202">
        <v>-3.1569429124856914</v>
      </c>
      <c r="M261" s="202">
        <v>-3.2547638060628987</v>
      </c>
      <c r="N261" s="202">
        <v>-3.355336007670243</v>
      </c>
      <c r="O261" s="308">
        <v>0</v>
      </c>
      <c r="P261" s="308">
        <v>0</v>
      </c>
      <c r="Q261" s="308">
        <v>0</v>
      </c>
      <c r="R261" s="308">
        <v>0</v>
      </c>
      <c r="S261" s="308">
        <v>0</v>
      </c>
      <c r="T261" s="279"/>
      <c r="U261" s="279"/>
    </row>
    <row r="262" spans="1:21" x14ac:dyDescent="0.25">
      <c r="A262" s="276" t="s">
        <v>527</v>
      </c>
      <c r="B262" s="334" t="s">
        <v>527</v>
      </c>
      <c r="C262" s="276" t="s">
        <v>602</v>
      </c>
      <c r="D262" s="276" t="s">
        <v>189</v>
      </c>
      <c r="E262" s="276"/>
      <c r="F262" s="279"/>
      <c r="G262" s="279"/>
      <c r="H262" s="202">
        <v>0</v>
      </c>
      <c r="I262" s="202">
        <v>0</v>
      </c>
      <c r="J262" s="202">
        <v>0</v>
      </c>
      <c r="K262" s="202">
        <v>0</v>
      </c>
      <c r="L262" s="202">
        <v>0</v>
      </c>
      <c r="M262" s="202">
        <v>0</v>
      </c>
      <c r="N262" s="202">
        <v>0</v>
      </c>
      <c r="O262" s="308">
        <v>0</v>
      </c>
      <c r="P262" s="308">
        <v>0</v>
      </c>
      <c r="Q262" s="308">
        <v>0</v>
      </c>
      <c r="R262" s="308">
        <v>0</v>
      </c>
      <c r="S262" s="308">
        <v>0</v>
      </c>
      <c r="T262" s="279"/>
      <c r="U262" s="279"/>
    </row>
    <row r="263" spans="1:21" x14ac:dyDescent="0.25">
      <c r="A263" s="276" t="s">
        <v>527</v>
      </c>
      <c r="B263" s="334" t="s">
        <v>527</v>
      </c>
      <c r="C263" s="276" t="s">
        <v>603</v>
      </c>
      <c r="D263" s="276" t="s">
        <v>189</v>
      </c>
      <c r="E263" s="276"/>
      <c r="F263" s="279"/>
      <c r="G263" s="279"/>
      <c r="H263" s="202">
        <v>0</v>
      </c>
      <c r="I263" s="202">
        <v>0</v>
      </c>
      <c r="J263" s="202">
        <v>-1.6565565446106361E-2</v>
      </c>
      <c r="K263" s="202">
        <v>-1.7077441418391046E-2</v>
      </c>
      <c r="L263" s="202">
        <v>-1.7605134358219327E-2</v>
      </c>
      <c r="M263" s="202">
        <v>-1.8150646273451216E-2</v>
      </c>
      <c r="N263" s="202">
        <v>-1.8711501243300864E-2</v>
      </c>
      <c r="O263" s="308">
        <v>0</v>
      </c>
      <c r="P263" s="308">
        <v>0</v>
      </c>
      <c r="Q263" s="308">
        <v>0</v>
      </c>
      <c r="R263" s="308">
        <v>0</v>
      </c>
      <c r="S263" s="308">
        <v>0</v>
      </c>
      <c r="T263" s="279"/>
      <c r="U263" s="279"/>
    </row>
    <row r="264" spans="1:21" x14ac:dyDescent="0.25">
      <c r="A264" s="276" t="s">
        <v>527</v>
      </c>
      <c r="B264" s="334" t="s">
        <v>527</v>
      </c>
      <c r="C264" s="276" t="s">
        <v>604</v>
      </c>
      <c r="D264" s="276" t="s">
        <v>189</v>
      </c>
      <c r="E264" s="276"/>
      <c r="F264" s="279"/>
      <c r="G264" s="279"/>
      <c r="H264" s="202">
        <v>0</v>
      </c>
      <c r="I264" s="202">
        <v>0</v>
      </c>
      <c r="J264" s="202">
        <v>1.9960098291112087</v>
      </c>
      <c r="K264" s="202">
        <v>2.0576865328307452</v>
      </c>
      <c r="L264" s="202">
        <v>2.1212690466952147</v>
      </c>
      <c r="M264" s="202">
        <v>2.1869985956347024</v>
      </c>
      <c r="N264" s="202">
        <v>2.2545768522398153</v>
      </c>
      <c r="O264" s="308">
        <v>0</v>
      </c>
      <c r="P264" s="308">
        <v>0</v>
      </c>
      <c r="Q264" s="308">
        <v>0</v>
      </c>
      <c r="R264" s="308">
        <v>0</v>
      </c>
      <c r="S264" s="308">
        <v>0</v>
      </c>
      <c r="T264" s="279"/>
      <c r="U264" s="279"/>
    </row>
    <row r="265" spans="1:21" x14ac:dyDescent="0.25">
      <c r="A265" s="334" t="s">
        <v>112</v>
      </c>
      <c r="B265" s="334" t="s">
        <v>112</v>
      </c>
      <c r="C265" s="276" t="s">
        <v>605</v>
      </c>
      <c r="D265" s="276" t="s">
        <v>189</v>
      </c>
      <c r="E265" s="276"/>
      <c r="F265" s="279"/>
      <c r="G265" s="279"/>
      <c r="H265" s="308">
        <v>0</v>
      </c>
      <c r="I265" s="308">
        <v>0</v>
      </c>
      <c r="J265" s="308">
        <v>0</v>
      </c>
      <c r="K265" s="308">
        <v>0</v>
      </c>
      <c r="L265" s="308">
        <v>0</v>
      </c>
      <c r="M265" s="308">
        <v>0</v>
      </c>
      <c r="N265" s="308">
        <v>0</v>
      </c>
      <c r="O265" s="308">
        <v>0</v>
      </c>
      <c r="P265" s="308">
        <v>0</v>
      </c>
      <c r="Q265" s="308">
        <v>0</v>
      </c>
      <c r="R265" s="308">
        <v>0</v>
      </c>
      <c r="S265" s="308">
        <v>0</v>
      </c>
      <c r="T265" s="279"/>
      <c r="U265" s="279"/>
    </row>
    <row r="266" spans="1:21" x14ac:dyDescent="0.25">
      <c r="A266" s="276" t="s">
        <v>527</v>
      </c>
      <c r="B266" s="334" t="s">
        <v>527</v>
      </c>
      <c r="C266" s="276" t="s">
        <v>606</v>
      </c>
      <c r="D266" s="276" t="s">
        <v>189</v>
      </c>
      <c r="E266" s="276"/>
      <c r="F266" s="279"/>
      <c r="G266" s="279"/>
      <c r="H266" s="202">
        <v>0</v>
      </c>
      <c r="I266" s="202">
        <v>0</v>
      </c>
      <c r="J266" s="202">
        <v>0.19985527809006942</v>
      </c>
      <c r="K266" s="202">
        <v>0.20603080618305256</v>
      </c>
      <c r="L266" s="202">
        <v>0.21239715809410886</v>
      </c>
      <c r="M266" s="202">
        <v>0.21897848704872908</v>
      </c>
      <c r="N266" s="202">
        <v>0.22574492229853485</v>
      </c>
      <c r="O266" s="308">
        <v>0</v>
      </c>
      <c r="P266" s="308">
        <v>0</v>
      </c>
      <c r="Q266" s="308">
        <v>0</v>
      </c>
      <c r="R266" s="308">
        <v>0</v>
      </c>
      <c r="S266" s="308">
        <v>0</v>
      </c>
      <c r="T266" s="279"/>
      <c r="U266" s="279"/>
    </row>
    <row r="267" spans="1:21" x14ac:dyDescent="0.25">
      <c r="A267" s="276" t="s">
        <v>527</v>
      </c>
      <c r="B267" s="334" t="s">
        <v>527</v>
      </c>
      <c r="C267" s="276" t="s">
        <v>607</v>
      </c>
      <c r="D267" s="276" t="s">
        <v>189</v>
      </c>
      <c r="E267" s="276"/>
      <c r="F267" s="279"/>
      <c r="G267" s="279"/>
      <c r="H267" s="202">
        <v>0</v>
      </c>
      <c r="I267" s="202">
        <v>0</v>
      </c>
      <c r="J267" s="202">
        <v>0</v>
      </c>
      <c r="K267" s="202">
        <v>0</v>
      </c>
      <c r="L267" s="202">
        <v>0</v>
      </c>
      <c r="M267" s="202">
        <v>0</v>
      </c>
      <c r="N267" s="202">
        <v>0</v>
      </c>
      <c r="O267" s="308">
        <v>0</v>
      </c>
      <c r="P267" s="308">
        <v>0</v>
      </c>
      <c r="Q267" s="308">
        <v>0</v>
      </c>
      <c r="R267" s="308">
        <v>0</v>
      </c>
      <c r="S267" s="308">
        <v>0</v>
      </c>
      <c r="T267" s="279"/>
      <c r="U267" s="279"/>
    </row>
    <row r="268" spans="1:21" x14ac:dyDescent="0.25">
      <c r="A268" s="276"/>
      <c r="B268" s="276" t="s">
        <v>608</v>
      </c>
      <c r="C268" s="276" t="s">
        <v>609</v>
      </c>
      <c r="D268" s="276" t="s">
        <v>189</v>
      </c>
      <c r="E268" s="276"/>
      <c r="F268" s="291"/>
      <c r="G268" s="279"/>
      <c r="H268" s="317">
        <v>157.54499999999999</v>
      </c>
      <c r="I268" s="317">
        <v>148.49266228644956</v>
      </c>
      <c r="J268" s="308">
        <v>132.21319195269757</v>
      </c>
      <c r="K268" s="308">
        <v>131.34233620608299</v>
      </c>
      <c r="L268" s="308">
        <v>129.53288226330028</v>
      </c>
      <c r="M268" s="308">
        <v>137.38162488995354</v>
      </c>
      <c r="N268" s="308">
        <v>134.09908989136798</v>
      </c>
      <c r="O268" s="308">
        <v>131.14689579540126</v>
      </c>
      <c r="P268" s="308">
        <v>130.14689579540126</v>
      </c>
      <c r="Q268" s="308">
        <v>129.14689579540126</v>
      </c>
      <c r="R268" s="308">
        <v>128.14689579540126</v>
      </c>
      <c r="S268" s="308">
        <v>127.14689579540126</v>
      </c>
      <c r="T268" s="279"/>
      <c r="U268" s="279"/>
    </row>
    <row r="269" spans="1:21" x14ac:dyDescent="0.25">
      <c r="A269" s="282"/>
      <c r="B269" s="282" t="s">
        <v>610</v>
      </c>
      <c r="C269" s="282" t="s">
        <v>611</v>
      </c>
      <c r="D269" s="282" t="s">
        <v>120</v>
      </c>
      <c r="E269" s="277"/>
      <c r="F269" s="291"/>
      <c r="G269" s="282"/>
      <c r="H269" s="282"/>
      <c r="I269" s="282"/>
      <c r="J269" s="316">
        <v>0.6142786799426736</v>
      </c>
      <c r="K269" s="316">
        <v>0.6224496900700327</v>
      </c>
      <c r="L269" s="316">
        <v>0.63401352339215711</v>
      </c>
      <c r="M269" s="316">
        <v>0.72160604628217351</v>
      </c>
      <c r="N269" s="316">
        <v>0.72616981995093999</v>
      </c>
      <c r="O269" s="316">
        <v>0.57031199182537951</v>
      </c>
      <c r="P269" s="316">
        <v>0.57055811895396147</v>
      </c>
      <c r="Q269" s="316">
        <v>0.58127897271528595</v>
      </c>
      <c r="R269" s="316">
        <v>0.64602633084121908</v>
      </c>
      <c r="S269" s="316">
        <v>0.6535113882899074</v>
      </c>
      <c r="T269" s="287"/>
      <c r="U269" s="287"/>
    </row>
    <row r="270" spans="1:21" x14ac:dyDescent="0.25">
      <c r="A270" s="280"/>
      <c r="B270" s="280" t="s">
        <v>612</v>
      </c>
      <c r="C270" s="280" t="s">
        <v>613</v>
      </c>
      <c r="D270" s="280" t="s">
        <v>120</v>
      </c>
      <c r="E270" s="277"/>
      <c r="F270" s="291"/>
      <c r="G270" s="280"/>
      <c r="H270" s="280"/>
      <c r="I270" s="280"/>
      <c r="J270" s="316">
        <v>4.367064281905686E-2</v>
      </c>
      <c r="K270" s="316">
        <v>4.1694704635564198E-2</v>
      </c>
      <c r="L270" s="316">
        <v>4.0890965266569587E-2</v>
      </c>
      <c r="M270" s="316">
        <v>3.3848489560377532E-2</v>
      </c>
      <c r="N270" s="316">
        <v>3.5929448005398101E-2</v>
      </c>
      <c r="O270" s="316">
        <v>3.3084639663854373E-2</v>
      </c>
      <c r="P270" s="316">
        <v>3.3084639663854373E-2</v>
      </c>
      <c r="Q270" s="316">
        <v>3.3084639663854373E-2</v>
      </c>
      <c r="R270" s="316">
        <v>3.3084639663854373E-2</v>
      </c>
      <c r="S270" s="316">
        <v>3.3084639663854373E-2</v>
      </c>
      <c r="T270" s="287"/>
      <c r="U270" s="287"/>
    </row>
    <row r="271" spans="1:21" x14ac:dyDescent="0.25">
      <c r="A271" s="280"/>
      <c r="B271" s="280" t="s">
        <v>614</v>
      </c>
      <c r="C271" s="280" t="s">
        <v>615</v>
      </c>
      <c r="D271" s="280" t="s">
        <v>120</v>
      </c>
      <c r="E271" s="277"/>
      <c r="F271" s="291"/>
      <c r="G271" s="280"/>
      <c r="H271" s="280"/>
      <c r="I271" s="280"/>
      <c r="J271" s="316">
        <v>4.367064281905686E-2</v>
      </c>
      <c r="K271" s="316">
        <v>4.1694704635564198E-2</v>
      </c>
      <c r="L271" s="316">
        <v>4.0890965266569587E-2</v>
      </c>
      <c r="M271" s="316">
        <v>3.3848489560377532E-2</v>
      </c>
      <c r="N271" s="316">
        <v>3.5929448005398101E-2</v>
      </c>
      <c r="O271" s="316">
        <v>3.3084639663854373E-2</v>
      </c>
      <c r="P271" s="316">
        <v>3.3084639663854373E-2</v>
      </c>
      <c r="Q271" s="316">
        <v>3.3084639663854373E-2</v>
      </c>
      <c r="R271" s="316">
        <v>3.3084639663854373E-2</v>
      </c>
      <c r="S271" s="316">
        <v>3.3084639663854373E-2</v>
      </c>
      <c r="T271" s="287"/>
      <c r="U271" s="287"/>
    </row>
    <row r="272" spans="1:21" x14ac:dyDescent="0.25">
      <c r="A272" s="280"/>
      <c r="B272" s="280" t="s">
        <v>616</v>
      </c>
      <c r="C272" s="280" t="s">
        <v>617</v>
      </c>
      <c r="D272" s="280" t="s">
        <v>618</v>
      </c>
      <c r="E272" s="277"/>
      <c r="F272" s="291"/>
      <c r="G272" s="287"/>
      <c r="H272" s="287"/>
      <c r="I272" s="317">
        <v>25</v>
      </c>
      <c r="J272" s="317">
        <v>24.999999999999996</v>
      </c>
      <c r="K272" s="317">
        <v>25</v>
      </c>
      <c r="L272" s="317">
        <v>25</v>
      </c>
      <c r="M272" s="317">
        <v>24.999999999999993</v>
      </c>
      <c r="N272" s="317">
        <v>24.999999999999996</v>
      </c>
      <c r="O272" s="308">
        <f>+N272</f>
        <v>24.999999999999996</v>
      </c>
      <c r="P272" s="308">
        <f t="shared" ref="P272:S272" si="25">+O272</f>
        <v>24.999999999999996</v>
      </c>
      <c r="Q272" s="308">
        <f t="shared" si="25"/>
        <v>24.999999999999996</v>
      </c>
      <c r="R272" s="308">
        <f t="shared" si="25"/>
        <v>24.999999999999996</v>
      </c>
      <c r="S272" s="308">
        <f t="shared" si="25"/>
        <v>24.999999999999996</v>
      </c>
      <c r="T272" s="287"/>
      <c r="U272" s="287"/>
    </row>
    <row r="273" spans="1:21" x14ac:dyDescent="0.25">
      <c r="A273" s="276"/>
      <c r="B273" s="276" t="s">
        <v>619</v>
      </c>
      <c r="C273" s="276" t="s">
        <v>620</v>
      </c>
      <c r="D273" s="276" t="s">
        <v>189</v>
      </c>
      <c r="E273" s="276"/>
      <c r="F273" s="291"/>
      <c r="G273" s="279"/>
      <c r="H273" s="287"/>
      <c r="I273" s="317">
        <v>1038.2661105674049</v>
      </c>
      <c r="J273" s="287"/>
      <c r="K273" s="287"/>
      <c r="L273" s="287"/>
      <c r="M273" s="287"/>
      <c r="N273" s="287"/>
      <c r="O273" s="287"/>
      <c r="P273" s="287"/>
      <c r="Q273" s="287"/>
      <c r="R273" s="287"/>
      <c r="S273" s="287"/>
      <c r="T273" s="287"/>
      <c r="U273" s="279"/>
    </row>
    <row r="274" spans="1:21" x14ac:dyDescent="0.25">
      <c r="A274" s="276"/>
      <c r="B274" s="276" t="s">
        <v>621</v>
      </c>
      <c r="C274" s="276" t="s">
        <v>622</v>
      </c>
      <c r="D274" s="276" t="s">
        <v>189</v>
      </c>
      <c r="E274" s="276"/>
      <c r="F274" s="291"/>
      <c r="G274" s="279"/>
      <c r="H274" s="279"/>
      <c r="I274" s="279"/>
      <c r="J274" s="323">
        <v>0</v>
      </c>
      <c r="K274" s="323">
        <v>0</v>
      </c>
      <c r="L274" s="323">
        <v>0</v>
      </c>
      <c r="M274" s="323">
        <v>0</v>
      </c>
      <c r="N274" s="323">
        <v>0</v>
      </c>
      <c r="O274" s="308"/>
      <c r="P274" s="308"/>
      <c r="Q274" s="308"/>
      <c r="R274" s="308"/>
      <c r="S274" s="308"/>
      <c r="T274" s="279"/>
      <c r="U274" s="279"/>
    </row>
    <row r="275" spans="1:21" x14ac:dyDescent="0.25">
      <c r="A275" s="276"/>
      <c r="B275" s="276" t="s">
        <v>623</v>
      </c>
      <c r="C275" s="276" t="s">
        <v>624</v>
      </c>
      <c r="D275" s="276" t="s">
        <v>189</v>
      </c>
      <c r="E275" s="276"/>
      <c r="F275" s="291"/>
      <c r="G275" s="279"/>
      <c r="H275" s="279"/>
      <c r="I275" s="317">
        <v>0</v>
      </c>
      <c r="J275" s="317">
        <v>0</v>
      </c>
      <c r="K275" s="317">
        <v>0</v>
      </c>
      <c r="L275" s="317">
        <v>0</v>
      </c>
      <c r="M275" s="317">
        <v>0</v>
      </c>
      <c r="N275" s="317">
        <v>0</v>
      </c>
      <c r="O275" s="308"/>
      <c r="P275" s="308"/>
      <c r="Q275" s="308"/>
      <c r="R275" s="308"/>
      <c r="S275" s="308"/>
      <c r="T275" s="279"/>
      <c r="U275" s="279"/>
    </row>
    <row r="276" spans="1:21" x14ac:dyDescent="0.25">
      <c r="A276" s="276"/>
      <c r="B276" s="276" t="s">
        <v>625</v>
      </c>
      <c r="C276" s="276" t="s">
        <v>626</v>
      </c>
      <c r="D276" s="276" t="s">
        <v>189</v>
      </c>
      <c r="E276" s="276"/>
      <c r="F276" s="291"/>
      <c r="G276" s="279"/>
      <c r="H276" s="279"/>
      <c r="I276" s="317">
        <v>0</v>
      </c>
      <c r="J276" s="287"/>
      <c r="K276" s="287"/>
      <c r="L276" s="287"/>
      <c r="M276" s="287"/>
      <c r="N276" s="287"/>
      <c r="O276" s="287"/>
      <c r="P276" s="287"/>
      <c r="Q276" s="287"/>
      <c r="R276" s="287"/>
      <c r="S276" s="287"/>
      <c r="T276" s="279"/>
      <c r="U276" s="279"/>
    </row>
    <row r="277" spans="1:21" x14ac:dyDescent="0.25">
      <c r="A277" s="276"/>
      <c r="B277" s="276" t="s">
        <v>627</v>
      </c>
      <c r="C277" s="276" t="s">
        <v>628</v>
      </c>
      <c r="D277" s="276" t="s">
        <v>189</v>
      </c>
      <c r="E277" s="276"/>
      <c r="F277" s="291"/>
      <c r="G277" s="279"/>
      <c r="H277" s="279"/>
      <c r="I277" s="317">
        <v>0</v>
      </c>
      <c r="J277" s="279"/>
      <c r="K277" s="279"/>
      <c r="L277" s="279"/>
      <c r="M277" s="279"/>
      <c r="N277" s="279"/>
      <c r="O277" s="279"/>
      <c r="P277" s="279"/>
      <c r="Q277" s="279"/>
      <c r="R277" s="279"/>
      <c r="S277" s="279"/>
      <c r="T277" s="279"/>
      <c r="U277" s="279"/>
    </row>
    <row r="278" spans="1:21" x14ac:dyDescent="0.25">
      <c r="A278" s="280"/>
      <c r="B278" s="280" t="s">
        <v>629</v>
      </c>
      <c r="C278" s="280" t="s">
        <v>630</v>
      </c>
      <c r="D278" s="280" t="s">
        <v>120</v>
      </c>
      <c r="E278" s="277"/>
      <c r="F278" s="291"/>
      <c r="G278" s="287"/>
      <c r="H278" s="287"/>
      <c r="I278" s="287"/>
      <c r="J278" s="316">
        <v>0</v>
      </c>
      <c r="K278" s="316">
        <v>0</v>
      </c>
      <c r="L278" s="316">
        <v>0</v>
      </c>
      <c r="M278" s="316">
        <v>0</v>
      </c>
      <c r="N278" s="316">
        <v>0</v>
      </c>
      <c r="O278" s="308"/>
      <c r="P278" s="308"/>
      <c r="Q278" s="308"/>
      <c r="R278" s="308"/>
      <c r="S278" s="308"/>
      <c r="T278" s="287"/>
      <c r="U278" s="287"/>
    </row>
    <row r="279" spans="1:21" x14ac:dyDescent="0.25">
      <c r="A279" s="280"/>
      <c r="B279" s="280" t="s">
        <v>631</v>
      </c>
      <c r="C279" s="280" t="s">
        <v>632</v>
      </c>
      <c r="D279" s="280" t="s">
        <v>120</v>
      </c>
      <c r="E279" s="277"/>
      <c r="F279" s="291"/>
      <c r="G279" s="287"/>
      <c r="H279" s="287"/>
      <c r="I279" s="287"/>
      <c r="J279" s="316">
        <v>0</v>
      </c>
      <c r="K279" s="316">
        <v>0</v>
      </c>
      <c r="L279" s="316">
        <v>0</v>
      </c>
      <c r="M279" s="316">
        <v>0</v>
      </c>
      <c r="N279" s="316">
        <v>0</v>
      </c>
      <c r="O279" s="308"/>
      <c r="P279" s="308"/>
      <c r="Q279" s="308"/>
      <c r="R279" s="308"/>
      <c r="S279" s="308"/>
      <c r="T279" s="287"/>
      <c r="U279" s="287"/>
    </row>
    <row r="280" spans="1:21" x14ac:dyDescent="0.25">
      <c r="A280" s="280"/>
      <c r="B280" s="280" t="s">
        <v>633</v>
      </c>
      <c r="C280" s="280" t="s">
        <v>634</v>
      </c>
      <c r="D280" s="280" t="s">
        <v>120</v>
      </c>
      <c r="E280" s="277"/>
      <c r="F280" s="291"/>
      <c r="G280" s="287"/>
      <c r="H280" s="287"/>
      <c r="I280" s="287"/>
      <c r="J280" s="316">
        <v>0</v>
      </c>
      <c r="K280" s="316">
        <v>0</v>
      </c>
      <c r="L280" s="316">
        <v>0</v>
      </c>
      <c r="M280" s="316">
        <v>0</v>
      </c>
      <c r="N280" s="316">
        <v>0</v>
      </c>
      <c r="O280" s="308"/>
      <c r="P280" s="308"/>
      <c r="Q280" s="308"/>
      <c r="R280" s="308"/>
      <c r="S280" s="308"/>
      <c r="T280" s="287"/>
      <c r="U280" s="287"/>
    </row>
    <row r="281" spans="1:21" x14ac:dyDescent="0.25">
      <c r="A281" s="280"/>
      <c r="B281" s="280" t="s">
        <v>635</v>
      </c>
      <c r="C281" s="280" t="s">
        <v>636</v>
      </c>
      <c r="D281" s="280" t="s">
        <v>235</v>
      </c>
      <c r="E281" s="277"/>
      <c r="F281" s="291"/>
      <c r="G281" s="280"/>
      <c r="H281" s="280"/>
      <c r="I281" s="317">
        <v>0</v>
      </c>
      <c r="J281" s="317">
        <v>0</v>
      </c>
      <c r="K281" s="317">
        <v>0</v>
      </c>
      <c r="L281" s="317">
        <v>0</v>
      </c>
      <c r="M281" s="317">
        <v>0</v>
      </c>
      <c r="N281" s="317">
        <v>0</v>
      </c>
      <c r="O281" s="308"/>
      <c r="P281" s="308"/>
      <c r="Q281" s="308"/>
      <c r="R281" s="308"/>
      <c r="S281" s="308"/>
      <c r="T281" s="287"/>
      <c r="U281" s="287"/>
    </row>
    <row r="282" spans="1:21" x14ac:dyDescent="0.25">
      <c r="A282" s="280"/>
      <c r="B282" s="280" t="s">
        <v>637</v>
      </c>
      <c r="C282" s="280" t="s">
        <v>638</v>
      </c>
      <c r="D282" s="280" t="s">
        <v>618</v>
      </c>
      <c r="E282" s="277"/>
      <c r="F282" s="291"/>
      <c r="G282" s="287"/>
      <c r="H282" s="287"/>
      <c r="I282" s="317">
        <v>0</v>
      </c>
      <c r="J282" s="317">
        <v>0</v>
      </c>
      <c r="K282" s="317">
        <v>0</v>
      </c>
      <c r="L282" s="317">
        <v>0</v>
      </c>
      <c r="M282" s="317">
        <v>0</v>
      </c>
      <c r="N282" s="317">
        <v>0</v>
      </c>
      <c r="O282" s="287"/>
      <c r="P282" s="287"/>
      <c r="Q282" s="287"/>
      <c r="R282" s="287"/>
      <c r="S282" s="287"/>
      <c r="T282" s="287"/>
      <c r="U282" s="287"/>
    </row>
    <row r="283" spans="1:21" x14ac:dyDescent="0.25">
      <c r="A283" s="276" t="s">
        <v>527</v>
      </c>
      <c r="B283" s="334" t="s">
        <v>527</v>
      </c>
      <c r="C283" s="276" t="s">
        <v>639</v>
      </c>
      <c r="D283" s="276" t="s">
        <v>189</v>
      </c>
      <c r="E283" s="276"/>
      <c r="F283" s="279"/>
      <c r="G283" s="279"/>
      <c r="H283" s="202"/>
      <c r="I283" s="202"/>
      <c r="J283" s="202"/>
      <c r="K283" s="202"/>
      <c r="L283" s="202"/>
      <c r="M283" s="202"/>
      <c r="N283" s="202"/>
      <c r="O283" s="308"/>
      <c r="P283" s="308"/>
      <c r="Q283" s="308"/>
      <c r="R283" s="308"/>
      <c r="S283" s="308"/>
      <c r="T283" s="279"/>
      <c r="U283" s="279"/>
    </row>
    <row r="284" spans="1:21" x14ac:dyDescent="0.25">
      <c r="A284" s="276" t="s">
        <v>527</v>
      </c>
      <c r="B284" s="334" t="s">
        <v>527</v>
      </c>
      <c r="C284" s="276" t="s">
        <v>640</v>
      </c>
      <c r="D284" s="276" t="s">
        <v>189</v>
      </c>
      <c r="E284" s="276"/>
      <c r="F284" s="279"/>
      <c r="G284" s="279"/>
      <c r="H284" s="202"/>
      <c r="I284" s="202"/>
      <c r="J284" s="202"/>
      <c r="K284" s="202"/>
      <c r="L284" s="202"/>
      <c r="M284" s="202"/>
      <c r="N284" s="202"/>
      <c r="O284" s="308"/>
      <c r="P284" s="308"/>
      <c r="Q284" s="308"/>
      <c r="R284" s="308"/>
      <c r="S284" s="308"/>
      <c r="T284" s="279"/>
      <c r="U284" s="279"/>
    </row>
    <row r="285" spans="1:21" x14ac:dyDescent="0.25">
      <c r="A285" s="276" t="s">
        <v>527</v>
      </c>
      <c r="B285" s="334" t="s">
        <v>527</v>
      </c>
      <c r="C285" s="276" t="s">
        <v>641</v>
      </c>
      <c r="D285" s="276" t="s">
        <v>189</v>
      </c>
      <c r="E285" s="276"/>
      <c r="F285" s="279"/>
      <c r="G285" s="279"/>
      <c r="H285" s="202"/>
      <c r="I285" s="202"/>
      <c r="J285" s="202"/>
      <c r="K285" s="202"/>
      <c r="L285" s="202"/>
      <c r="M285" s="202"/>
      <c r="N285" s="202"/>
      <c r="O285" s="308"/>
      <c r="P285" s="308"/>
      <c r="Q285" s="308"/>
      <c r="R285" s="308"/>
      <c r="S285" s="308"/>
      <c r="T285" s="279"/>
      <c r="U285" s="279"/>
    </row>
    <row r="286" spans="1:21" x14ac:dyDescent="0.25">
      <c r="A286" s="276" t="s">
        <v>527</v>
      </c>
      <c r="B286" s="334" t="s">
        <v>527</v>
      </c>
      <c r="C286" s="276" t="s">
        <v>642</v>
      </c>
      <c r="D286" s="276" t="s">
        <v>189</v>
      </c>
      <c r="E286" s="276"/>
      <c r="F286" s="279"/>
      <c r="G286" s="279"/>
      <c r="H286" s="202"/>
      <c r="I286" s="202"/>
      <c r="J286" s="202"/>
      <c r="K286" s="202"/>
      <c r="L286" s="202"/>
      <c r="M286" s="202"/>
      <c r="N286" s="202"/>
      <c r="O286" s="308"/>
      <c r="P286" s="308"/>
      <c r="Q286" s="308"/>
      <c r="R286" s="308"/>
      <c r="S286" s="308"/>
      <c r="T286" s="279"/>
      <c r="U286" s="279"/>
    </row>
    <row r="287" spans="1:21" x14ac:dyDescent="0.25">
      <c r="A287" s="334" t="s">
        <v>112</v>
      </c>
      <c r="B287" s="334" t="s">
        <v>112</v>
      </c>
      <c r="C287" s="276" t="s">
        <v>643</v>
      </c>
      <c r="D287" s="276" t="s">
        <v>189</v>
      </c>
      <c r="E287" s="276"/>
      <c r="F287" s="279"/>
      <c r="G287" s="279"/>
      <c r="H287" s="308"/>
      <c r="I287" s="308"/>
      <c r="J287" s="308"/>
      <c r="K287" s="308"/>
      <c r="L287" s="308"/>
      <c r="M287" s="308"/>
      <c r="N287" s="308"/>
      <c r="O287" s="308"/>
      <c r="P287" s="308"/>
      <c r="Q287" s="308"/>
      <c r="R287" s="308"/>
      <c r="S287" s="308"/>
      <c r="T287" s="279"/>
      <c r="U287" s="279"/>
    </row>
    <row r="288" spans="1:21" x14ac:dyDescent="0.25">
      <c r="A288" s="276" t="s">
        <v>527</v>
      </c>
      <c r="B288" s="334" t="s">
        <v>527</v>
      </c>
      <c r="C288" s="276" t="s">
        <v>644</v>
      </c>
      <c r="D288" s="276" t="s">
        <v>189</v>
      </c>
      <c r="E288" s="276"/>
      <c r="F288" s="279"/>
      <c r="G288" s="279"/>
      <c r="H288" s="202"/>
      <c r="I288" s="202"/>
      <c r="J288" s="202"/>
      <c r="K288" s="202"/>
      <c r="L288" s="202"/>
      <c r="M288" s="202"/>
      <c r="N288" s="202"/>
      <c r="O288" s="308"/>
      <c r="P288" s="308"/>
      <c r="Q288" s="308"/>
      <c r="R288" s="308"/>
      <c r="S288" s="308"/>
      <c r="T288" s="279"/>
      <c r="U288" s="279"/>
    </row>
    <row r="289" spans="1:21" x14ac:dyDescent="0.25">
      <c r="A289" s="276" t="s">
        <v>527</v>
      </c>
      <c r="B289" s="334" t="s">
        <v>527</v>
      </c>
      <c r="C289" s="276" t="s">
        <v>645</v>
      </c>
      <c r="D289" s="276" t="s">
        <v>189</v>
      </c>
      <c r="E289" s="276"/>
      <c r="F289" s="279"/>
      <c r="G289" s="279"/>
      <c r="H289" s="202"/>
      <c r="I289" s="202"/>
      <c r="J289" s="202"/>
      <c r="K289" s="202"/>
      <c r="L289" s="202"/>
      <c r="M289" s="202"/>
      <c r="N289" s="202"/>
      <c r="O289" s="308"/>
      <c r="P289" s="308"/>
      <c r="Q289" s="308"/>
      <c r="R289" s="308"/>
      <c r="S289" s="308"/>
      <c r="T289" s="279"/>
      <c r="U289" s="279"/>
    </row>
    <row r="290" spans="1:21" x14ac:dyDescent="0.25">
      <c r="A290" s="276"/>
      <c r="B290" s="276" t="s">
        <v>646</v>
      </c>
      <c r="C290" s="276" t="s">
        <v>647</v>
      </c>
      <c r="D290" s="276" t="s">
        <v>189</v>
      </c>
      <c r="E290" s="276"/>
      <c r="F290" s="291"/>
      <c r="G290" s="279"/>
      <c r="H290" s="287"/>
      <c r="I290" s="317">
        <v>0</v>
      </c>
      <c r="J290" s="317">
        <v>0</v>
      </c>
      <c r="K290" s="317">
        <v>0</v>
      </c>
      <c r="L290" s="317">
        <v>0</v>
      </c>
      <c r="M290" s="317">
        <v>0</v>
      </c>
      <c r="N290" s="317">
        <v>0</v>
      </c>
      <c r="O290" s="308"/>
      <c r="P290" s="308"/>
      <c r="Q290" s="308"/>
      <c r="R290" s="308"/>
      <c r="S290" s="308"/>
      <c r="T290" s="279"/>
      <c r="U290" s="279"/>
    </row>
    <row r="291" spans="1:21" x14ac:dyDescent="0.25">
      <c r="A291" s="301"/>
      <c r="B291" s="281" t="s">
        <v>648</v>
      </c>
      <c r="C291" s="281" t="s">
        <v>649</v>
      </c>
      <c r="D291" s="281" t="s">
        <v>120</v>
      </c>
      <c r="E291" s="277"/>
      <c r="F291" s="291"/>
      <c r="G291" s="291"/>
      <c r="H291" s="291"/>
      <c r="I291" s="291"/>
      <c r="J291" s="316">
        <v>0</v>
      </c>
      <c r="K291" s="316">
        <v>0</v>
      </c>
      <c r="L291" s="316">
        <v>0</v>
      </c>
      <c r="M291" s="316">
        <v>0</v>
      </c>
      <c r="N291" s="316">
        <v>0</v>
      </c>
      <c r="O291" s="308"/>
      <c r="P291" s="308"/>
      <c r="Q291" s="308"/>
      <c r="R291" s="308"/>
      <c r="S291" s="308"/>
      <c r="T291" s="287"/>
      <c r="U291" s="287"/>
    </row>
    <row r="292" spans="1:21" x14ac:dyDescent="0.25">
      <c r="A292" s="281"/>
      <c r="B292" s="281" t="s">
        <v>650</v>
      </c>
      <c r="C292" s="281" t="s">
        <v>651</v>
      </c>
      <c r="D292" s="281" t="s">
        <v>120</v>
      </c>
      <c r="E292" s="277"/>
      <c r="F292" s="291"/>
      <c r="G292" s="291"/>
      <c r="H292" s="291"/>
      <c r="I292" s="291"/>
      <c r="J292" s="316">
        <v>0</v>
      </c>
      <c r="K292" s="316">
        <v>0</v>
      </c>
      <c r="L292" s="316">
        <v>0</v>
      </c>
      <c r="M292" s="316">
        <v>0</v>
      </c>
      <c r="N292" s="316">
        <v>0</v>
      </c>
      <c r="O292" s="308"/>
      <c r="P292" s="308"/>
      <c r="Q292" s="308"/>
      <c r="R292" s="308"/>
      <c r="S292" s="308"/>
      <c r="T292" s="287"/>
      <c r="U292" s="287"/>
    </row>
    <row r="293" spans="1:21" x14ac:dyDescent="0.25">
      <c r="A293" s="281"/>
      <c r="B293" s="281" t="s">
        <v>652</v>
      </c>
      <c r="C293" s="281" t="s">
        <v>653</v>
      </c>
      <c r="D293" s="281" t="s">
        <v>120</v>
      </c>
      <c r="E293" s="277"/>
      <c r="F293" s="291"/>
      <c r="G293" s="291"/>
      <c r="H293" s="291"/>
      <c r="I293" s="291"/>
      <c r="J293" s="316">
        <v>0</v>
      </c>
      <c r="K293" s="316">
        <v>0</v>
      </c>
      <c r="L293" s="316">
        <v>0</v>
      </c>
      <c r="M293" s="316">
        <v>0</v>
      </c>
      <c r="N293" s="316">
        <v>0</v>
      </c>
      <c r="O293" s="308"/>
      <c r="P293" s="308"/>
      <c r="Q293" s="308"/>
      <c r="R293" s="308"/>
      <c r="S293" s="308"/>
      <c r="T293" s="287"/>
      <c r="U293" s="287"/>
    </row>
    <row r="294" spans="1:21" x14ac:dyDescent="0.25">
      <c r="A294" s="301"/>
      <c r="B294" s="281" t="s">
        <v>654</v>
      </c>
      <c r="C294" s="281" t="s">
        <v>655</v>
      </c>
      <c r="D294" s="281" t="s">
        <v>120</v>
      </c>
      <c r="E294" s="277"/>
      <c r="F294" s="291" t="s">
        <v>656</v>
      </c>
      <c r="G294" s="291"/>
      <c r="H294" s="291"/>
      <c r="I294" s="291"/>
      <c r="J294" s="316">
        <v>0</v>
      </c>
      <c r="K294" s="316">
        <v>0</v>
      </c>
      <c r="L294" s="316">
        <v>0</v>
      </c>
      <c r="M294" s="316">
        <v>0</v>
      </c>
      <c r="N294" s="316">
        <v>0</v>
      </c>
      <c r="O294" s="308"/>
      <c r="P294" s="308"/>
      <c r="Q294" s="308"/>
      <c r="R294" s="308"/>
      <c r="S294" s="308"/>
      <c r="T294" s="287"/>
      <c r="U294" s="287"/>
    </row>
    <row r="295" spans="1:21" x14ac:dyDescent="0.25">
      <c r="A295" s="280"/>
      <c r="B295" s="280" t="s">
        <v>657</v>
      </c>
      <c r="C295" s="280" t="s">
        <v>658</v>
      </c>
      <c r="D295" s="280" t="s">
        <v>120</v>
      </c>
      <c r="E295" s="277"/>
      <c r="F295" s="291"/>
      <c r="G295" s="287"/>
      <c r="H295" s="287"/>
      <c r="I295" s="287"/>
      <c r="J295" s="316">
        <v>0</v>
      </c>
      <c r="K295" s="316">
        <v>0</v>
      </c>
      <c r="L295" s="316">
        <v>0</v>
      </c>
      <c r="M295" s="316">
        <v>0</v>
      </c>
      <c r="N295" s="316">
        <v>0</v>
      </c>
      <c r="O295" s="308"/>
      <c r="P295" s="308"/>
      <c r="Q295" s="308"/>
      <c r="R295" s="308"/>
      <c r="S295" s="308"/>
      <c r="T295" s="287"/>
      <c r="U295" s="287"/>
    </row>
    <row r="296" spans="1:21" x14ac:dyDescent="0.25">
      <c r="A296" s="280"/>
      <c r="B296" s="280" t="s">
        <v>659</v>
      </c>
      <c r="C296" s="280" t="s">
        <v>660</v>
      </c>
      <c r="D296" s="280" t="s">
        <v>120</v>
      </c>
      <c r="E296" s="277"/>
      <c r="F296" s="291"/>
      <c r="G296" s="287"/>
      <c r="H296" s="287"/>
      <c r="I296" s="287"/>
      <c r="J296" s="316">
        <v>0</v>
      </c>
      <c r="K296" s="316">
        <v>0</v>
      </c>
      <c r="L296" s="316">
        <v>0</v>
      </c>
      <c r="M296" s="316">
        <v>0</v>
      </c>
      <c r="N296" s="316">
        <v>0</v>
      </c>
      <c r="O296" s="308"/>
      <c r="P296" s="308"/>
      <c r="Q296" s="308"/>
      <c r="R296" s="308"/>
      <c r="S296" s="308"/>
      <c r="T296" s="287"/>
      <c r="U296" s="287"/>
    </row>
    <row r="297" spans="1:21" x14ac:dyDescent="0.25">
      <c r="A297" s="280"/>
      <c r="B297" s="280" t="s">
        <v>661</v>
      </c>
      <c r="C297" s="280" t="s">
        <v>662</v>
      </c>
      <c r="D297" s="280" t="s">
        <v>120</v>
      </c>
      <c r="E297" s="277"/>
      <c r="F297" s="291"/>
      <c r="G297" s="287"/>
      <c r="H297" s="287"/>
      <c r="I297" s="287"/>
      <c r="J297" s="316">
        <v>0</v>
      </c>
      <c r="K297" s="316">
        <v>0</v>
      </c>
      <c r="L297" s="316">
        <v>0</v>
      </c>
      <c r="M297" s="316">
        <v>0</v>
      </c>
      <c r="N297" s="316">
        <v>0</v>
      </c>
      <c r="O297" s="308"/>
      <c r="P297" s="308"/>
      <c r="Q297" s="308"/>
      <c r="R297" s="308"/>
      <c r="S297" s="308"/>
      <c r="T297" s="287"/>
      <c r="U297" s="287"/>
    </row>
    <row r="298" spans="1:21" x14ac:dyDescent="0.25">
      <c r="A298" s="276"/>
      <c r="B298" s="276" t="s">
        <v>663</v>
      </c>
      <c r="C298" s="276" t="s">
        <v>664</v>
      </c>
      <c r="D298" s="276" t="s">
        <v>189</v>
      </c>
      <c r="E298" s="276"/>
      <c r="F298" s="291"/>
      <c r="G298" s="279"/>
      <c r="H298" s="279"/>
      <c r="I298" s="317">
        <v>0</v>
      </c>
      <c r="J298" s="279"/>
      <c r="K298" s="279"/>
      <c r="L298" s="279"/>
      <c r="M298" s="279"/>
      <c r="N298" s="279"/>
      <c r="O298" s="279"/>
      <c r="P298" s="279"/>
      <c r="Q298" s="279"/>
      <c r="R298" s="279"/>
      <c r="S298" s="279"/>
      <c r="T298" s="279"/>
      <c r="U298" s="279"/>
    </row>
    <row r="299" spans="1:21" x14ac:dyDescent="0.25">
      <c r="A299" s="276"/>
      <c r="B299" s="276" t="s">
        <v>665</v>
      </c>
      <c r="C299" s="276" t="s">
        <v>666</v>
      </c>
      <c r="D299" s="276" t="s">
        <v>189</v>
      </c>
      <c r="E299" s="276"/>
      <c r="F299" s="291"/>
      <c r="G299" s="279"/>
      <c r="H299" s="279"/>
      <c r="I299" s="317">
        <v>0</v>
      </c>
      <c r="J299" s="279"/>
      <c r="K299" s="279"/>
      <c r="L299" s="279"/>
      <c r="M299" s="279"/>
      <c r="N299" s="279"/>
      <c r="O299" s="279"/>
      <c r="P299" s="279"/>
      <c r="Q299" s="279"/>
      <c r="R299" s="279"/>
      <c r="S299" s="279"/>
      <c r="T299" s="279"/>
      <c r="U299" s="279"/>
    </row>
    <row r="300" spans="1:21" x14ac:dyDescent="0.25">
      <c r="A300" s="276" t="s">
        <v>112</v>
      </c>
      <c r="B300" s="334" t="s">
        <v>112</v>
      </c>
      <c r="C300" s="276" t="s">
        <v>667</v>
      </c>
      <c r="D300" s="276" t="s">
        <v>189</v>
      </c>
      <c r="E300" s="276"/>
      <c r="F300" s="279"/>
      <c r="G300" s="279"/>
      <c r="H300" s="308"/>
      <c r="I300" s="308"/>
      <c r="J300" s="308"/>
      <c r="K300" s="308"/>
      <c r="L300" s="308"/>
      <c r="M300" s="308"/>
      <c r="N300" s="308"/>
      <c r="O300" s="308"/>
      <c r="P300" s="308"/>
      <c r="Q300" s="308"/>
      <c r="R300" s="308"/>
      <c r="S300" s="308"/>
      <c r="T300" s="279"/>
      <c r="U300" s="279"/>
    </row>
    <row r="301" spans="1:21" x14ac:dyDescent="0.25">
      <c r="A301" s="276"/>
      <c r="B301" s="276" t="s">
        <v>668</v>
      </c>
      <c r="C301" s="276" t="s">
        <v>669</v>
      </c>
      <c r="D301" s="276" t="s">
        <v>189</v>
      </c>
      <c r="E301" s="276"/>
      <c r="F301" s="279"/>
      <c r="G301" s="279"/>
      <c r="H301" s="279"/>
      <c r="I301" s="317">
        <v>0</v>
      </c>
      <c r="J301" s="317">
        <v>0</v>
      </c>
      <c r="K301" s="317">
        <v>0</v>
      </c>
      <c r="L301" s="317">
        <v>0</v>
      </c>
      <c r="M301" s="317">
        <v>0</v>
      </c>
      <c r="N301" s="317">
        <v>0</v>
      </c>
      <c r="O301" s="308"/>
      <c r="P301" s="308"/>
      <c r="Q301" s="308"/>
      <c r="R301" s="308"/>
      <c r="S301" s="308"/>
      <c r="T301" s="279"/>
      <c r="U301" s="279"/>
    </row>
    <row r="302" spans="1:21" x14ac:dyDescent="0.25">
      <c r="A302" s="276"/>
      <c r="B302" s="276" t="s">
        <v>670</v>
      </c>
      <c r="C302" s="276" t="s">
        <v>671</v>
      </c>
      <c r="D302" s="276" t="s">
        <v>189</v>
      </c>
      <c r="E302" s="276"/>
      <c r="F302" s="279"/>
      <c r="G302" s="279"/>
      <c r="H302" s="279"/>
      <c r="I302" s="317">
        <v>0</v>
      </c>
      <c r="J302" s="317">
        <v>0</v>
      </c>
      <c r="K302" s="317">
        <v>0</v>
      </c>
      <c r="L302" s="317">
        <v>0</v>
      </c>
      <c r="M302" s="317">
        <v>0</v>
      </c>
      <c r="N302" s="317">
        <v>0</v>
      </c>
      <c r="O302" s="308"/>
      <c r="P302" s="308"/>
      <c r="Q302" s="308"/>
      <c r="R302" s="308"/>
      <c r="S302" s="308"/>
      <c r="T302" s="279"/>
      <c r="U302" s="279"/>
    </row>
    <row r="303" spans="1:21" x14ac:dyDescent="0.25">
      <c r="A303" s="276"/>
      <c r="B303" s="276" t="s">
        <v>672</v>
      </c>
      <c r="C303" s="276" t="s">
        <v>673</v>
      </c>
      <c r="D303" s="276" t="s">
        <v>189</v>
      </c>
      <c r="E303" s="276"/>
      <c r="F303" s="279"/>
      <c r="G303" s="279"/>
      <c r="H303" s="317">
        <v>0</v>
      </c>
      <c r="I303" s="317">
        <v>0</v>
      </c>
      <c r="J303" s="323">
        <v>0</v>
      </c>
      <c r="K303" s="323">
        <v>0</v>
      </c>
      <c r="L303" s="323">
        <v>0</v>
      </c>
      <c r="M303" s="323">
        <v>0</v>
      </c>
      <c r="N303" s="323">
        <v>0</v>
      </c>
      <c r="O303" s="308"/>
      <c r="P303" s="308"/>
      <c r="Q303" s="308"/>
      <c r="R303" s="308"/>
      <c r="S303" s="308"/>
      <c r="T303" s="279"/>
      <c r="U303" s="279"/>
    </row>
    <row r="304" spans="1:21" x14ac:dyDescent="0.25">
      <c r="A304" s="276"/>
      <c r="B304" s="276" t="s">
        <v>674</v>
      </c>
      <c r="C304" s="276" t="s">
        <v>675</v>
      </c>
      <c r="D304" s="276" t="s">
        <v>189</v>
      </c>
      <c r="E304" s="276"/>
      <c r="F304" s="279"/>
      <c r="G304" s="279"/>
      <c r="H304" s="279"/>
      <c r="I304" s="317">
        <v>0</v>
      </c>
      <c r="J304" s="317">
        <v>0</v>
      </c>
      <c r="K304" s="317">
        <v>0</v>
      </c>
      <c r="L304" s="317">
        <v>0</v>
      </c>
      <c r="M304" s="317">
        <v>0</v>
      </c>
      <c r="N304" s="317">
        <v>0</v>
      </c>
      <c r="O304" s="308"/>
      <c r="P304" s="308"/>
      <c r="Q304" s="308"/>
      <c r="R304" s="308"/>
      <c r="S304" s="308"/>
      <c r="T304" s="279"/>
      <c r="U304" s="279"/>
    </row>
    <row r="305" spans="1:21" x14ac:dyDescent="0.25">
      <c r="A305" s="280"/>
      <c r="B305" s="280" t="s">
        <v>676</v>
      </c>
      <c r="C305" s="280" t="s">
        <v>677</v>
      </c>
      <c r="D305" s="280" t="s">
        <v>235</v>
      </c>
      <c r="E305" s="277"/>
      <c r="F305" s="279"/>
      <c r="G305" s="280"/>
      <c r="H305" s="279"/>
      <c r="I305" s="317">
        <v>0</v>
      </c>
      <c r="J305" s="317">
        <v>0</v>
      </c>
      <c r="K305" s="317">
        <v>0</v>
      </c>
      <c r="L305" s="317">
        <v>0</v>
      </c>
      <c r="M305" s="317">
        <v>0</v>
      </c>
      <c r="N305" s="317">
        <v>0</v>
      </c>
      <c r="O305" s="308"/>
      <c r="P305" s="308"/>
      <c r="Q305" s="308"/>
      <c r="R305" s="308"/>
      <c r="S305" s="308"/>
      <c r="T305" s="287"/>
      <c r="U305" s="287"/>
    </row>
    <row r="306" spans="1:21" x14ac:dyDescent="0.25">
      <c r="A306" s="276" t="s">
        <v>112</v>
      </c>
      <c r="B306" s="334" t="s">
        <v>112</v>
      </c>
      <c r="C306" s="276" t="s">
        <v>678</v>
      </c>
      <c r="D306" s="276" t="s">
        <v>189</v>
      </c>
      <c r="E306" s="276"/>
      <c r="F306" s="279"/>
      <c r="G306" s="279"/>
      <c r="H306" s="308"/>
      <c r="I306" s="308"/>
      <c r="J306" s="308"/>
      <c r="K306" s="308"/>
      <c r="L306" s="308"/>
      <c r="M306" s="308"/>
      <c r="N306" s="308"/>
      <c r="O306" s="308"/>
      <c r="P306" s="308"/>
      <c r="Q306" s="308"/>
      <c r="R306" s="308"/>
      <c r="S306" s="308"/>
      <c r="T306" s="279"/>
      <c r="U306" s="279"/>
    </row>
    <row r="307" spans="1:21" x14ac:dyDescent="0.25">
      <c r="A307" s="275"/>
      <c r="B307" s="275" t="s">
        <v>679</v>
      </c>
      <c r="C307" s="275" t="s">
        <v>680</v>
      </c>
      <c r="D307" s="275" t="s">
        <v>450</v>
      </c>
      <c r="E307" s="277"/>
      <c r="F307" s="279"/>
      <c r="G307" s="280"/>
      <c r="H307" s="280"/>
      <c r="I307" s="280"/>
      <c r="J307" s="280"/>
      <c r="K307" s="280"/>
      <c r="L307" s="280"/>
      <c r="M307" s="280"/>
      <c r="N307" s="280"/>
      <c r="O307" s="280"/>
      <c r="P307" s="280"/>
      <c r="Q307" s="280"/>
      <c r="R307" s="280"/>
      <c r="S307" s="280"/>
      <c r="T307" s="317">
        <v>0</v>
      </c>
      <c r="U307" s="317">
        <v>0</v>
      </c>
    </row>
    <row r="308" spans="1:21" x14ac:dyDescent="0.25">
      <c r="A308" s="275"/>
      <c r="B308" s="275" t="s">
        <v>681</v>
      </c>
      <c r="C308" s="275" t="s">
        <v>682</v>
      </c>
      <c r="D308" s="275" t="s">
        <v>450</v>
      </c>
      <c r="E308" s="277"/>
      <c r="F308" s="279"/>
      <c r="G308" s="280"/>
      <c r="H308" s="280"/>
      <c r="I308" s="280"/>
      <c r="J308" s="280"/>
      <c r="K308" s="280"/>
      <c r="L308" s="280"/>
      <c r="M308" s="280"/>
      <c r="N308" s="280"/>
      <c r="O308" s="280"/>
      <c r="P308" s="280"/>
      <c r="Q308" s="280"/>
      <c r="R308" s="280"/>
      <c r="S308" s="280"/>
      <c r="T308" s="317">
        <v>0</v>
      </c>
      <c r="U308" s="317">
        <v>0</v>
      </c>
    </row>
    <row r="309" spans="1:21" x14ac:dyDescent="0.25">
      <c r="A309" s="275"/>
      <c r="B309" s="275" t="s">
        <v>683</v>
      </c>
      <c r="C309" s="275" t="s">
        <v>684</v>
      </c>
      <c r="D309" s="275" t="s">
        <v>450</v>
      </c>
      <c r="E309" s="277"/>
      <c r="F309" s="279"/>
      <c r="G309" s="280"/>
      <c r="H309" s="280"/>
      <c r="I309" s="280"/>
      <c r="J309" s="280"/>
      <c r="K309" s="280"/>
      <c r="L309" s="280"/>
      <c r="M309" s="280"/>
      <c r="N309" s="280"/>
      <c r="O309" s="280"/>
      <c r="P309" s="280"/>
      <c r="Q309" s="280"/>
      <c r="R309" s="280"/>
      <c r="S309" s="280"/>
      <c r="T309" s="317">
        <v>0</v>
      </c>
      <c r="U309" s="317">
        <v>0</v>
      </c>
    </row>
    <row r="310" spans="1:21" x14ac:dyDescent="0.25">
      <c r="A310" s="276"/>
      <c r="B310" s="276" t="s">
        <v>685</v>
      </c>
      <c r="C310" s="276" t="s">
        <v>686</v>
      </c>
      <c r="D310" s="276" t="s">
        <v>189</v>
      </c>
      <c r="E310" s="276" t="s">
        <v>583</v>
      </c>
      <c r="F310" s="279"/>
      <c r="G310" s="279"/>
      <c r="H310" s="279"/>
      <c r="I310" s="279"/>
      <c r="J310" s="323">
        <v>0</v>
      </c>
      <c r="K310" s="323">
        <v>0</v>
      </c>
      <c r="L310" s="323">
        <v>0</v>
      </c>
      <c r="M310" s="323">
        <v>0</v>
      </c>
      <c r="N310" s="323">
        <v>0</v>
      </c>
      <c r="O310" s="308"/>
      <c r="P310" s="308"/>
      <c r="Q310" s="308"/>
      <c r="R310" s="308"/>
      <c r="S310" s="308"/>
      <c r="T310" s="279"/>
      <c r="U310" s="279"/>
    </row>
    <row r="311" spans="1:21" x14ac:dyDescent="0.25">
      <c r="A311" s="276" t="s">
        <v>112</v>
      </c>
      <c r="B311" s="334" t="s">
        <v>112</v>
      </c>
      <c r="C311" s="276" t="s">
        <v>687</v>
      </c>
      <c r="D311" s="276" t="s">
        <v>189</v>
      </c>
      <c r="E311" s="276" t="s">
        <v>583</v>
      </c>
      <c r="F311" s="279"/>
      <c r="G311" s="279"/>
      <c r="H311" s="308"/>
      <c r="I311" s="308"/>
      <c r="J311" s="308"/>
      <c r="K311" s="308"/>
      <c r="L311" s="308"/>
      <c r="M311" s="308"/>
      <c r="N311" s="308"/>
      <c r="O311" s="308"/>
      <c r="P311" s="308"/>
      <c r="Q311" s="308"/>
      <c r="R311" s="308"/>
      <c r="S311" s="308"/>
      <c r="T311" s="279"/>
      <c r="U311" s="279"/>
    </row>
    <row r="312" spans="1:21" x14ac:dyDescent="0.25">
      <c r="A312" s="276"/>
      <c r="B312" s="276" t="s">
        <v>688</v>
      </c>
      <c r="C312" s="276" t="s">
        <v>689</v>
      </c>
      <c r="D312" s="276" t="s">
        <v>189</v>
      </c>
      <c r="E312" s="276"/>
      <c r="F312" s="279"/>
      <c r="G312" s="279"/>
      <c r="H312" s="279"/>
      <c r="I312" s="279"/>
      <c r="J312" s="323">
        <v>0</v>
      </c>
      <c r="K312" s="323">
        <v>0</v>
      </c>
      <c r="L312" s="323">
        <v>0</v>
      </c>
      <c r="M312" s="323">
        <v>0</v>
      </c>
      <c r="N312" s="323">
        <v>0</v>
      </c>
      <c r="O312" s="308"/>
      <c r="P312" s="308"/>
      <c r="Q312" s="308"/>
      <c r="R312" s="308"/>
      <c r="S312" s="308"/>
      <c r="T312" s="279"/>
      <c r="U312" s="279"/>
    </row>
    <row r="313" spans="1:21" x14ac:dyDescent="0.25">
      <c r="A313" s="276"/>
      <c r="B313" s="276" t="s">
        <v>690</v>
      </c>
      <c r="C313" s="276" t="s">
        <v>691</v>
      </c>
      <c r="D313" s="276" t="s">
        <v>189</v>
      </c>
      <c r="E313" s="276" t="s">
        <v>583</v>
      </c>
      <c r="F313" s="279"/>
      <c r="G313" s="279"/>
      <c r="H313" s="279"/>
      <c r="I313" s="279"/>
      <c r="J313" s="323">
        <v>0</v>
      </c>
      <c r="K313" s="323">
        <v>0</v>
      </c>
      <c r="L313" s="323">
        <v>0</v>
      </c>
      <c r="M313" s="323">
        <v>0</v>
      </c>
      <c r="N313" s="323">
        <v>0</v>
      </c>
      <c r="O313" s="308"/>
      <c r="P313" s="308"/>
      <c r="Q313" s="308"/>
      <c r="R313" s="308"/>
      <c r="S313" s="308"/>
      <c r="T313" s="279"/>
      <c r="U313" s="279"/>
    </row>
    <row r="314" spans="1:21" x14ac:dyDescent="0.25">
      <c r="A314" s="276"/>
      <c r="B314" s="276" t="s">
        <v>692</v>
      </c>
      <c r="C314" s="276" t="s">
        <v>693</v>
      </c>
      <c r="D314" s="276" t="s">
        <v>189</v>
      </c>
      <c r="E314" s="276" t="s">
        <v>583</v>
      </c>
      <c r="F314" s="279"/>
      <c r="G314" s="279"/>
      <c r="H314" s="279"/>
      <c r="I314" s="279"/>
      <c r="J314" s="323">
        <v>0</v>
      </c>
      <c r="K314" s="323">
        <v>0</v>
      </c>
      <c r="L314" s="323">
        <v>0</v>
      </c>
      <c r="M314" s="323">
        <v>0</v>
      </c>
      <c r="N314" s="323">
        <v>0</v>
      </c>
      <c r="O314" s="308"/>
      <c r="P314" s="308"/>
      <c r="Q314" s="308"/>
      <c r="R314" s="308"/>
      <c r="S314" s="308"/>
      <c r="T314" s="279"/>
      <c r="U314" s="279"/>
    </row>
    <row r="315" spans="1:21" x14ac:dyDescent="0.25">
      <c r="A315" s="276"/>
      <c r="B315" s="276" t="s">
        <v>694</v>
      </c>
      <c r="C315" s="276" t="s">
        <v>695</v>
      </c>
      <c r="D315" s="276" t="s">
        <v>189</v>
      </c>
      <c r="E315" s="276"/>
      <c r="F315" s="279"/>
      <c r="G315" s="317">
        <v>0</v>
      </c>
      <c r="H315" s="317">
        <v>0</v>
      </c>
      <c r="I315" s="317">
        <v>0</v>
      </c>
      <c r="J315" s="323">
        <v>0</v>
      </c>
      <c r="K315" s="323">
        <v>0</v>
      </c>
      <c r="L315" s="323">
        <v>0</v>
      </c>
      <c r="M315" s="323">
        <v>0</v>
      </c>
      <c r="N315" s="323">
        <v>0</v>
      </c>
      <c r="O315" s="308"/>
      <c r="P315" s="308"/>
      <c r="Q315" s="308"/>
      <c r="R315" s="308"/>
      <c r="S315" s="308"/>
      <c r="T315" s="279"/>
      <c r="U315" s="279"/>
    </row>
    <row r="316" spans="1:21" x14ac:dyDescent="0.25">
      <c r="A316" s="276"/>
      <c r="B316" s="276" t="s">
        <v>696</v>
      </c>
      <c r="C316" s="276" t="s">
        <v>697</v>
      </c>
      <c r="D316" s="276" t="s">
        <v>189</v>
      </c>
      <c r="E316" s="276"/>
      <c r="F316" s="279"/>
      <c r="G316" s="317">
        <v>0</v>
      </c>
      <c r="H316" s="317">
        <v>0</v>
      </c>
      <c r="I316" s="317">
        <v>0</v>
      </c>
      <c r="J316" s="323">
        <v>0</v>
      </c>
      <c r="K316" s="323">
        <v>0</v>
      </c>
      <c r="L316" s="323">
        <v>0</v>
      </c>
      <c r="M316" s="323">
        <v>0</v>
      </c>
      <c r="N316" s="323">
        <v>0</v>
      </c>
      <c r="O316" s="308"/>
      <c r="P316" s="308"/>
      <c r="Q316" s="308"/>
      <c r="R316" s="308"/>
      <c r="S316" s="308"/>
      <c r="T316" s="279"/>
      <c r="U316" s="279"/>
    </row>
    <row r="317" spans="1:21" x14ac:dyDescent="0.25">
      <c r="A317" s="276"/>
      <c r="B317" s="276" t="s">
        <v>698</v>
      </c>
      <c r="C317" s="276" t="s">
        <v>699</v>
      </c>
      <c r="D317" s="276" t="s">
        <v>189</v>
      </c>
      <c r="E317" s="276"/>
      <c r="F317" s="279"/>
      <c r="G317" s="279"/>
      <c r="H317" s="317">
        <v>0</v>
      </c>
      <c r="I317" s="317">
        <v>0</v>
      </c>
      <c r="J317" s="323">
        <v>0</v>
      </c>
      <c r="K317" s="323">
        <v>0</v>
      </c>
      <c r="L317" s="323">
        <v>0</v>
      </c>
      <c r="M317" s="323">
        <v>0</v>
      </c>
      <c r="N317" s="323">
        <v>0</v>
      </c>
      <c r="O317" s="308"/>
      <c r="P317" s="308"/>
      <c r="Q317" s="308"/>
      <c r="R317" s="308"/>
      <c r="S317" s="308"/>
      <c r="T317" s="279"/>
      <c r="U317" s="279"/>
    </row>
    <row r="318" spans="1:21" x14ac:dyDescent="0.25">
      <c r="A318" s="276"/>
      <c r="B318" s="276" t="s">
        <v>700</v>
      </c>
      <c r="C318" s="276" t="s">
        <v>701</v>
      </c>
      <c r="D318" s="276" t="s">
        <v>189</v>
      </c>
      <c r="E318" s="276"/>
      <c r="F318" s="279"/>
      <c r="G318" s="279"/>
      <c r="H318" s="279"/>
      <c r="I318" s="279"/>
      <c r="J318" s="323">
        <v>0</v>
      </c>
      <c r="K318" s="323">
        <v>0</v>
      </c>
      <c r="L318" s="323">
        <v>0</v>
      </c>
      <c r="M318" s="323">
        <v>0</v>
      </c>
      <c r="N318" s="323">
        <v>0</v>
      </c>
      <c r="O318" s="308"/>
      <c r="P318" s="308"/>
      <c r="Q318" s="308"/>
      <c r="R318" s="308"/>
      <c r="S318" s="308"/>
      <c r="T318" s="279"/>
      <c r="U318" s="279"/>
    </row>
    <row r="319" spans="1:21" x14ac:dyDescent="0.25">
      <c r="A319" s="276"/>
      <c r="B319" s="276" t="s">
        <v>702</v>
      </c>
      <c r="C319" s="276" t="s">
        <v>703</v>
      </c>
      <c r="D319" s="276" t="s">
        <v>189</v>
      </c>
      <c r="E319" s="276"/>
      <c r="F319" s="279"/>
      <c r="G319" s="279"/>
      <c r="H319" s="279"/>
      <c r="I319" s="279"/>
      <c r="J319" s="323">
        <v>0</v>
      </c>
      <c r="K319" s="323">
        <v>0</v>
      </c>
      <c r="L319" s="323">
        <v>0</v>
      </c>
      <c r="M319" s="323">
        <v>0</v>
      </c>
      <c r="N319" s="323">
        <v>0</v>
      </c>
      <c r="O319" s="308"/>
      <c r="P319" s="308"/>
      <c r="Q319" s="308"/>
      <c r="R319" s="308"/>
      <c r="S319" s="308"/>
      <c r="T319" s="279"/>
      <c r="U319" s="279"/>
    </row>
    <row r="320" spans="1:21" x14ac:dyDescent="0.25">
      <c r="A320" s="276" t="s">
        <v>112</v>
      </c>
      <c r="B320" s="334" t="s">
        <v>112</v>
      </c>
      <c r="C320" s="276" t="s">
        <v>704</v>
      </c>
      <c r="D320" s="276" t="s">
        <v>189</v>
      </c>
      <c r="E320" s="276"/>
      <c r="F320" s="279"/>
      <c r="G320" s="279"/>
      <c r="H320" s="308"/>
      <c r="I320" s="308"/>
      <c r="J320" s="308"/>
      <c r="K320" s="308"/>
      <c r="L320" s="308"/>
      <c r="M320" s="308"/>
      <c r="N320" s="308"/>
      <c r="O320" s="308"/>
      <c r="P320" s="308"/>
      <c r="Q320" s="308"/>
      <c r="R320" s="308"/>
      <c r="S320" s="308"/>
      <c r="T320" s="279"/>
      <c r="U320" s="279"/>
    </row>
    <row r="321" spans="1:21" x14ac:dyDescent="0.25">
      <c r="A321" s="276"/>
      <c r="B321" s="276" t="s">
        <v>705</v>
      </c>
      <c r="C321" s="276" t="s">
        <v>706</v>
      </c>
      <c r="D321" s="276" t="s">
        <v>189</v>
      </c>
      <c r="E321" s="276"/>
      <c r="F321" s="279"/>
      <c r="G321" s="279"/>
      <c r="H321" s="279"/>
      <c r="I321" s="317">
        <v>0</v>
      </c>
      <c r="J321" s="279"/>
      <c r="K321" s="279"/>
      <c r="L321" s="279"/>
      <c r="M321" s="279"/>
      <c r="N321" s="279"/>
      <c r="O321" s="279"/>
      <c r="P321" s="279"/>
      <c r="Q321" s="279"/>
      <c r="R321" s="279"/>
      <c r="S321" s="279"/>
      <c r="T321" s="279"/>
      <c r="U321" s="279"/>
    </row>
    <row r="322" spans="1:21" x14ac:dyDescent="0.25">
      <c r="A322" s="276"/>
      <c r="B322" s="276" t="s">
        <v>707</v>
      </c>
      <c r="C322" s="276" t="s">
        <v>708</v>
      </c>
      <c r="D322" s="276" t="s">
        <v>189</v>
      </c>
      <c r="E322" s="276"/>
      <c r="F322" s="279"/>
      <c r="G322" s="279"/>
      <c r="H322" s="279"/>
      <c r="I322" s="279"/>
      <c r="J322" s="323">
        <v>0</v>
      </c>
      <c r="K322" s="323">
        <v>0</v>
      </c>
      <c r="L322" s="323">
        <v>0</v>
      </c>
      <c r="M322" s="323">
        <v>0</v>
      </c>
      <c r="N322" s="323">
        <v>0</v>
      </c>
      <c r="O322" s="308"/>
      <c r="P322" s="308"/>
      <c r="Q322" s="308"/>
      <c r="R322" s="308"/>
      <c r="S322" s="308"/>
      <c r="T322" s="279"/>
      <c r="U322" s="279"/>
    </row>
    <row r="323" spans="1:21" x14ac:dyDescent="0.25">
      <c r="A323" s="276" t="s">
        <v>527</v>
      </c>
      <c r="B323" s="334" t="s">
        <v>527</v>
      </c>
      <c r="C323" s="276" t="s">
        <v>709</v>
      </c>
      <c r="D323" s="276" t="s">
        <v>189</v>
      </c>
      <c r="E323" s="276"/>
      <c r="F323" s="279"/>
      <c r="G323" s="279"/>
      <c r="H323" s="202"/>
      <c r="I323" s="202"/>
      <c r="J323" s="202"/>
      <c r="K323" s="202"/>
      <c r="L323" s="202"/>
      <c r="M323" s="202"/>
      <c r="N323" s="202"/>
      <c r="O323" s="308"/>
      <c r="P323" s="308"/>
      <c r="Q323" s="308"/>
      <c r="R323" s="308"/>
      <c r="S323" s="308"/>
      <c r="T323" s="279"/>
      <c r="U323" s="279"/>
    </row>
    <row r="324" spans="1:21" x14ac:dyDescent="0.25">
      <c r="A324" s="276" t="s">
        <v>527</v>
      </c>
      <c r="B324" s="334" t="s">
        <v>527</v>
      </c>
      <c r="C324" s="276" t="s">
        <v>710</v>
      </c>
      <c r="D324" s="276" t="s">
        <v>189</v>
      </c>
      <c r="E324" s="276"/>
      <c r="F324" s="279"/>
      <c r="G324" s="279"/>
      <c r="H324" s="202"/>
      <c r="I324" s="202"/>
      <c r="J324" s="202"/>
      <c r="K324" s="202"/>
      <c r="L324" s="202"/>
      <c r="M324" s="202"/>
      <c r="N324" s="202"/>
      <c r="O324" s="308"/>
      <c r="P324" s="308"/>
      <c r="Q324" s="308"/>
      <c r="R324" s="308"/>
      <c r="S324" s="308"/>
      <c r="T324" s="279"/>
      <c r="U324" s="279"/>
    </row>
    <row r="325" spans="1:21" x14ac:dyDescent="0.25">
      <c r="A325" s="276" t="s">
        <v>527</v>
      </c>
      <c r="B325" s="334" t="s">
        <v>527</v>
      </c>
      <c r="C325" s="276" t="s">
        <v>711</v>
      </c>
      <c r="D325" s="276" t="s">
        <v>189</v>
      </c>
      <c r="E325" s="276"/>
      <c r="F325" s="279"/>
      <c r="G325" s="279"/>
      <c r="H325" s="202"/>
      <c r="I325" s="202"/>
      <c r="J325" s="202"/>
      <c r="K325" s="202"/>
      <c r="L325" s="202"/>
      <c r="M325" s="202"/>
      <c r="N325" s="202"/>
      <c r="O325" s="308"/>
      <c r="P325" s="308"/>
      <c r="Q325" s="308"/>
      <c r="R325" s="308"/>
      <c r="S325" s="308"/>
      <c r="T325" s="279"/>
      <c r="U325" s="279"/>
    </row>
    <row r="326" spans="1:21" x14ac:dyDescent="0.25">
      <c r="A326" s="276" t="s">
        <v>527</v>
      </c>
      <c r="B326" s="334" t="s">
        <v>527</v>
      </c>
      <c r="C326" s="276" t="s">
        <v>712</v>
      </c>
      <c r="D326" s="276" t="s">
        <v>189</v>
      </c>
      <c r="E326" s="276"/>
      <c r="F326" s="279"/>
      <c r="G326" s="279"/>
      <c r="H326" s="202"/>
      <c r="I326" s="202"/>
      <c r="J326" s="202"/>
      <c r="K326" s="202"/>
      <c r="L326" s="202"/>
      <c r="M326" s="202"/>
      <c r="N326" s="202"/>
      <c r="O326" s="308"/>
      <c r="P326" s="308"/>
      <c r="Q326" s="308"/>
      <c r="R326" s="308"/>
      <c r="S326" s="308"/>
      <c r="T326" s="279"/>
      <c r="U326" s="279"/>
    </row>
    <row r="327" spans="1:21" x14ac:dyDescent="0.25">
      <c r="A327" s="334" t="s">
        <v>112</v>
      </c>
      <c r="B327" s="334" t="s">
        <v>112</v>
      </c>
      <c r="C327" s="276" t="s">
        <v>713</v>
      </c>
      <c r="D327" s="276" t="s">
        <v>189</v>
      </c>
      <c r="E327" s="276"/>
      <c r="F327" s="279"/>
      <c r="G327" s="279"/>
      <c r="H327" s="308"/>
      <c r="I327" s="308"/>
      <c r="J327" s="308"/>
      <c r="K327" s="308"/>
      <c r="L327" s="308"/>
      <c r="M327" s="308"/>
      <c r="N327" s="308"/>
      <c r="O327" s="308"/>
      <c r="P327" s="308"/>
      <c r="Q327" s="308"/>
      <c r="R327" s="308"/>
      <c r="S327" s="308"/>
      <c r="T327" s="279"/>
      <c r="U327" s="279"/>
    </row>
    <row r="328" spans="1:21" x14ac:dyDescent="0.25">
      <c r="A328" s="276" t="s">
        <v>527</v>
      </c>
      <c r="B328" s="334" t="s">
        <v>527</v>
      </c>
      <c r="C328" s="276" t="s">
        <v>714</v>
      </c>
      <c r="D328" s="276" t="s">
        <v>189</v>
      </c>
      <c r="E328" s="276"/>
      <c r="F328" s="279"/>
      <c r="G328" s="279"/>
      <c r="H328" s="202"/>
      <c r="I328" s="202"/>
      <c r="J328" s="202"/>
      <c r="K328" s="202"/>
      <c r="L328" s="202"/>
      <c r="M328" s="202"/>
      <c r="N328" s="202"/>
      <c r="O328" s="308"/>
      <c r="P328" s="308"/>
      <c r="Q328" s="308"/>
      <c r="R328" s="308"/>
      <c r="S328" s="308"/>
      <c r="T328" s="279"/>
      <c r="U328" s="279"/>
    </row>
    <row r="329" spans="1:21" x14ac:dyDescent="0.25">
      <c r="A329" s="276" t="s">
        <v>527</v>
      </c>
      <c r="B329" s="334" t="s">
        <v>527</v>
      </c>
      <c r="C329" s="276" t="s">
        <v>715</v>
      </c>
      <c r="D329" s="276" t="s">
        <v>189</v>
      </c>
      <c r="E329" s="276"/>
      <c r="F329" s="279"/>
      <c r="G329" s="279"/>
      <c r="H329" s="202"/>
      <c r="I329" s="202"/>
      <c r="J329" s="202"/>
      <c r="K329" s="202"/>
      <c r="L329" s="202"/>
      <c r="M329" s="202"/>
      <c r="N329" s="202"/>
      <c r="O329" s="308"/>
      <c r="P329" s="308"/>
      <c r="Q329" s="308"/>
      <c r="R329" s="308"/>
      <c r="S329" s="308"/>
      <c r="T329" s="279"/>
      <c r="U329" s="279"/>
    </row>
    <row r="330" spans="1:21" x14ac:dyDescent="0.25">
      <c r="A330" s="276"/>
      <c r="B330" s="276" t="s">
        <v>656</v>
      </c>
      <c r="C330" s="276" t="s">
        <v>716</v>
      </c>
      <c r="D330" s="276" t="s">
        <v>189</v>
      </c>
      <c r="E330" s="276"/>
      <c r="F330" s="279"/>
      <c r="G330" s="279"/>
      <c r="H330" s="317">
        <v>0</v>
      </c>
      <c r="I330" s="317">
        <v>0</v>
      </c>
      <c r="J330" s="323">
        <v>0</v>
      </c>
      <c r="K330" s="323">
        <v>0</v>
      </c>
      <c r="L330" s="323">
        <v>0</v>
      </c>
      <c r="M330" s="323">
        <v>0</v>
      </c>
      <c r="N330" s="323">
        <v>0</v>
      </c>
      <c r="O330" s="308"/>
      <c r="P330" s="308"/>
      <c r="Q330" s="308"/>
      <c r="R330" s="308"/>
      <c r="S330" s="308"/>
      <c r="T330" s="279"/>
      <c r="U330" s="279"/>
    </row>
    <row r="331" spans="1:21" x14ac:dyDescent="0.25">
      <c r="A331" s="282"/>
      <c r="B331" s="282" t="s">
        <v>717</v>
      </c>
      <c r="C331" s="282" t="s">
        <v>718</v>
      </c>
      <c r="D331" s="282" t="s">
        <v>120</v>
      </c>
      <c r="E331" s="277"/>
      <c r="F331" s="279"/>
      <c r="G331" s="282"/>
      <c r="H331" s="282"/>
      <c r="I331" s="282"/>
      <c r="J331" s="316">
        <v>0</v>
      </c>
      <c r="K331" s="316">
        <v>0</v>
      </c>
      <c r="L331" s="316">
        <v>0</v>
      </c>
      <c r="M331" s="316">
        <v>0</v>
      </c>
      <c r="N331" s="316">
        <v>0</v>
      </c>
      <c r="O331" s="316">
        <v>0</v>
      </c>
      <c r="P331" s="316">
        <v>0</v>
      </c>
      <c r="Q331" s="316">
        <v>0</v>
      </c>
      <c r="R331" s="316">
        <v>0</v>
      </c>
      <c r="S331" s="316">
        <v>0</v>
      </c>
      <c r="T331" s="287"/>
      <c r="U331" s="287"/>
    </row>
    <row r="332" spans="1:21" x14ac:dyDescent="0.25">
      <c r="A332" s="282"/>
      <c r="B332" s="282" t="s">
        <v>719</v>
      </c>
      <c r="C332" s="282" t="s">
        <v>720</v>
      </c>
      <c r="D332" s="282" t="s">
        <v>120</v>
      </c>
      <c r="E332" s="277"/>
      <c r="F332" s="279"/>
      <c r="G332" s="282"/>
      <c r="H332" s="282"/>
      <c r="I332" s="282"/>
      <c r="J332" s="316">
        <v>0</v>
      </c>
      <c r="K332" s="316">
        <v>0</v>
      </c>
      <c r="L332" s="316">
        <v>0</v>
      </c>
      <c r="M332" s="316">
        <v>0</v>
      </c>
      <c r="N332" s="316">
        <v>0</v>
      </c>
      <c r="O332" s="316">
        <v>0</v>
      </c>
      <c r="P332" s="316">
        <v>0</v>
      </c>
      <c r="Q332" s="316">
        <v>0</v>
      </c>
      <c r="R332" s="316">
        <v>0</v>
      </c>
      <c r="S332" s="316">
        <v>0</v>
      </c>
      <c r="T332" s="287"/>
      <c r="U332" s="287"/>
    </row>
    <row r="333" spans="1:21" x14ac:dyDescent="0.25">
      <c r="A333" s="282"/>
      <c r="B333" s="282" t="s">
        <v>721</v>
      </c>
      <c r="C333" s="282" t="s">
        <v>722</v>
      </c>
      <c r="D333" s="282" t="s">
        <v>120</v>
      </c>
      <c r="E333" s="277"/>
      <c r="F333" s="279"/>
      <c r="G333" s="282"/>
      <c r="H333" s="282"/>
      <c r="I333" s="282"/>
      <c r="J333" s="316">
        <v>0</v>
      </c>
      <c r="K333" s="316">
        <v>0</v>
      </c>
      <c r="L333" s="316">
        <v>0</v>
      </c>
      <c r="M333" s="316">
        <v>0</v>
      </c>
      <c r="N333" s="316">
        <v>0</v>
      </c>
      <c r="O333" s="316">
        <v>0</v>
      </c>
      <c r="P333" s="316">
        <v>0</v>
      </c>
      <c r="Q333" s="316">
        <v>0</v>
      </c>
      <c r="R333" s="316">
        <v>0</v>
      </c>
      <c r="S333" s="316">
        <v>0</v>
      </c>
      <c r="T333" s="287"/>
      <c r="U333" s="287"/>
    </row>
    <row r="334" spans="1:21" x14ac:dyDescent="0.25">
      <c r="A334" s="280"/>
      <c r="B334" s="280" t="s">
        <v>723</v>
      </c>
      <c r="C334" s="280" t="s">
        <v>724</v>
      </c>
      <c r="D334" s="280" t="s">
        <v>618</v>
      </c>
      <c r="E334" s="277"/>
      <c r="F334" s="279"/>
      <c r="G334" s="287"/>
      <c r="H334" s="287"/>
      <c r="I334" s="317">
        <v>0</v>
      </c>
      <c r="J334" s="317">
        <v>0</v>
      </c>
      <c r="K334" s="317">
        <v>0</v>
      </c>
      <c r="L334" s="317">
        <v>0</v>
      </c>
      <c r="M334" s="317">
        <v>0</v>
      </c>
      <c r="N334" s="317">
        <v>0</v>
      </c>
      <c r="O334" s="287"/>
      <c r="P334" s="287"/>
      <c r="Q334" s="287"/>
      <c r="R334" s="287"/>
      <c r="S334" s="287"/>
      <c r="T334" s="287"/>
      <c r="U334" s="287"/>
    </row>
    <row r="335" spans="1:21" x14ac:dyDescent="0.25">
      <c r="A335" s="276"/>
      <c r="B335" s="276" t="s">
        <v>725</v>
      </c>
      <c r="C335" s="276" t="s">
        <v>726</v>
      </c>
      <c r="D335" s="276" t="s">
        <v>189</v>
      </c>
      <c r="E335" s="276"/>
      <c r="F335" s="279"/>
      <c r="G335" s="279"/>
      <c r="H335" s="287"/>
      <c r="I335" s="317">
        <v>0</v>
      </c>
      <c r="J335" s="317">
        <v>0</v>
      </c>
      <c r="K335" s="317">
        <v>0</v>
      </c>
      <c r="L335" s="317">
        <v>0</v>
      </c>
      <c r="M335" s="317">
        <v>0</v>
      </c>
      <c r="N335" s="317">
        <v>0</v>
      </c>
      <c r="O335" s="308"/>
      <c r="P335" s="308"/>
      <c r="Q335" s="308"/>
      <c r="R335" s="308"/>
      <c r="S335" s="308"/>
      <c r="T335" s="279"/>
      <c r="U335" s="279"/>
    </row>
    <row r="336" spans="1:21" x14ac:dyDescent="0.25">
      <c r="A336" s="283"/>
      <c r="B336" s="283" t="s">
        <v>727</v>
      </c>
      <c r="C336" s="283" t="s">
        <v>728</v>
      </c>
      <c r="D336" s="283" t="s">
        <v>189</v>
      </c>
      <c r="E336" s="276"/>
      <c r="F336" s="279"/>
      <c r="G336" s="292"/>
      <c r="H336" s="292"/>
      <c r="I336" s="292"/>
      <c r="J336" s="323">
        <v>0</v>
      </c>
      <c r="K336" s="323">
        <v>0</v>
      </c>
      <c r="L336" s="323">
        <v>0</v>
      </c>
      <c r="M336" s="323">
        <v>0</v>
      </c>
      <c r="N336" s="323">
        <v>0</v>
      </c>
      <c r="O336" s="308"/>
      <c r="P336" s="308"/>
      <c r="Q336" s="308"/>
      <c r="R336" s="308"/>
      <c r="S336" s="308"/>
      <c r="T336" s="279"/>
      <c r="U336" s="279"/>
    </row>
    <row r="337" spans="1:21" x14ac:dyDescent="0.25">
      <c r="A337" s="283"/>
      <c r="B337" s="283" t="s">
        <v>729</v>
      </c>
      <c r="C337" s="283" t="s">
        <v>730</v>
      </c>
      <c r="D337" s="283" t="s">
        <v>189</v>
      </c>
      <c r="E337" s="276"/>
      <c r="F337" s="279"/>
      <c r="G337" s="292"/>
      <c r="H337" s="292"/>
      <c r="I337" s="292"/>
      <c r="J337" s="323">
        <v>0</v>
      </c>
      <c r="K337" s="323">
        <v>0</v>
      </c>
      <c r="L337" s="323">
        <v>0</v>
      </c>
      <c r="M337" s="323">
        <v>0</v>
      </c>
      <c r="N337" s="323">
        <v>0</v>
      </c>
      <c r="O337" s="308"/>
      <c r="P337" s="308"/>
      <c r="Q337" s="308"/>
      <c r="R337" s="308"/>
      <c r="S337" s="308"/>
      <c r="T337" s="279"/>
      <c r="U337" s="279"/>
    </row>
    <row r="338" spans="1:21" x14ac:dyDescent="0.25">
      <c r="A338" s="283"/>
      <c r="B338" s="283" t="s">
        <v>731</v>
      </c>
      <c r="C338" s="283" t="s">
        <v>732</v>
      </c>
      <c r="D338" s="283" t="s">
        <v>189</v>
      </c>
      <c r="E338" s="276"/>
      <c r="F338" s="279"/>
      <c r="G338" s="292"/>
      <c r="H338" s="292"/>
      <c r="I338" s="292"/>
      <c r="J338" s="323">
        <v>0</v>
      </c>
      <c r="K338" s="323">
        <v>0</v>
      </c>
      <c r="L338" s="323">
        <v>0</v>
      </c>
      <c r="M338" s="323">
        <v>0</v>
      </c>
      <c r="N338" s="323">
        <v>0</v>
      </c>
      <c r="O338" s="308"/>
      <c r="P338" s="308"/>
      <c r="Q338" s="308"/>
      <c r="R338" s="308"/>
      <c r="S338" s="308"/>
      <c r="T338" s="279"/>
      <c r="U338" s="279"/>
    </row>
    <row r="339" spans="1:21" x14ac:dyDescent="0.25">
      <c r="A339" s="283"/>
      <c r="B339" s="283" t="s">
        <v>733</v>
      </c>
      <c r="C339" s="283" t="s">
        <v>734</v>
      </c>
      <c r="D339" s="283" t="s">
        <v>189</v>
      </c>
      <c r="E339" s="276"/>
      <c r="F339" s="279"/>
      <c r="G339" s="292"/>
      <c r="H339" s="292"/>
      <c r="I339" s="292"/>
      <c r="J339" s="323">
        <v>0</v>
      </c>
      <c r="K339" s="323">
        <v>0</v>
      </c>
      <c r="L339" s="323">
        <v>0</v>
      </c>
      <c r="M339" s="323">
        <v>0</v>
      </c>
      <c r="N339" s="323">
        <v>0</v>
      </c>
      <c r="O339" s="308"/>
      <c r="P339" s="308"/>
      <c r="Q339" s="308"/>
      <c r="R339" s="308"/>
      <c r="S339" s="308"/>
      <c r="T339" s="279"/>
      <c r="U339" s="279"/>
    </row>
    <row r="340" spans="1:21" x14ac:dyDescent="0.25">
      <c r="A340" s="280"/>
      <c r="B340" s="280" t="s">
        <v>735</v>
      </c>
      <c r="C340" s="280" t="s">
        <v>736</v>
      </c>
      <c r="D340" s="280" t="s">
        <v>120</v>
      </c>
      <c r="E340" s="277"/>
      <c r="F340" s="279"/>
      <c r="G340" s="287"/>
      <c r="H340" s="287"/>
      <c r="I340" s="287"/>
      <c r="J340" s="316">
        <v>0</v>
      </c>
      <c r="K340" s="316">
        <v>0</v>
      </c>
      <c r="L340" s="316">
        <v>0</v>
      </c>
      <c r="M340" s="316">
        <v>0</v>
      </c>
      <c r="N340" s="316">
        <v>0</v>
      </c>
      <c r="O340" s="308"/>
      <c r="P340" s="308"/>
      <c r="Q340" s="308"/>
      <c r="R340" s="308"/>
      <c r="S340" s="308"/>
      <c r="T340" s="287"/>
      <c r="U340" s="287"/>
    </row>
    <row r="341" spans="1:21" x14ac:dyDescent="0.25">
      <c r="A341" s="280"/>
      <c r="B341" s="280" t="s">
        <v>737</v>
      </c>
      <c r="C341" s="280" t="s">
        <v>738</v>
      </c>
      <c r="D341" s="280" t="s">
        <v>120</v>
      </c>
      <c r="E341" s="277"/>
      <c r="F341" s="279"/>
      <c r="G341" s="287"/>
      <c r="H341" s="287"/>
      <c r="I341" s="287"/>
      <c r="J341" s="316">
        <v>0</v>
      </c>
      <c r="K341" s="316">
        <v>0</v>
      </c>
      <c r="L341" s="316">
        <v>0</v>
      </c>
      <c r="M341" s="316">
        <v>0</v>
      </c>
      <c r="N341" s="316">
        <v>0</v>
      </c>
      <c r="O341" s="308"/>
      <c r="P341" s="308"/>
      <c r="Q341" s="308"/>
      <c r="R341" s="308"/>
      <c r="S341" s="308"/>
      <c r="T341" s="287"/>
      <c r="U341" s="287"/>
    </row>
    <row r="342" spans="1:21" x14ac:dyDescent="0.25">
      <c r="A342" s="280"/>
      <c r="B342" s="280" t="s">
        <v>739</v>
      </c>
      <c r="C342" s="280" t="s">
        <v>740</v>
      </c>
      <c r="D342" s="280" t="s">
        <v>120</v>
      </c>
      <c r="E342" s="277"/>
      <c r="F342" s="279"/>
      <c r="G342" s="287"/>
      <c r="H342" s="287"/>
      <c r="I342" s="287"/>
      <c r="J342" s="316">
        <v>0</v>
      </c>
      <c r="K342" s="316">
        <v>0</v>
      </c>
      <c r="L342" s="316">
        <v>0</v>
      </c>
      <c r="M342" s="316">
        <v>0</v>
      </c>
      <c r="N342" s="316">
        <v>0</v>
      </c>
      <c r="O342" s="308"/>
      <c r="P342" s="308"/>
      <c r="Q342" s="308"/>
      <c r="R342" s="308"/>
      <c r="S342" s="308"/>
      <c r="T342" s="287"/>
      <c r="U342" s="287"/>
    </row>
    <row r="343" spans="1:21" x14ac:dyDescent="0.25">
      <c r="A343" s="276"/>
      <c r="B343" s="276" t="s">
        <v>741</v>
      </c>
      <c r="C343" s="276" t="s">
        <v>742</v>
      </c>
      <c r="D343" s="276" t="s">
        <v>189</v>
      </c>
      <c r="E343" s="276"/>
      <c r="F343" s="279"/>
      <c r="G343" s="279"/>
      <c r="H343" s="279"/>
      <c r="I343" s="317">
        <v>0</v>
      </c>
      <c r="J343" s="279"/>
      <c r="K343" s="279"/>
      <c r="L343" s="279"/>
      <c r="M343" s="279"/>
      <c r="N343" s="279"/>
      <c r="O343" s="279"/>
      <c r="P343" s="279"/>
      <c r="Q343" s="279"/>
      <c r="R343" s="279"/>
      <c r="S343" s="279"/>
      <c r="T343" s="279"/>
      <c r="U343" s="279"/>
    </row>
    <row r="344" spans="1:21" x14ac:dyDescent="0.25">
      <c r="A344" s="276"/>
      <c r="B344" s="276" t="s">
        <v>743</v>
      </c>
      <c r="C344" s="276" t="s">
        <v>744</v>
      </c>
      <c r="D344" s="276" t="s">
        <v>189</v>
      </c>
      <c r="E344" s="276"/>
      <c r="F344" s="279"/>
      <c r="G344" s="279"/>
      <c r="H344" s="279"/>
      <c r="I344" s="317">
        <v>0</v>
      </c>
      <c r="J344" s="279"/>
      <c r="K344" s="279"/>
      <c r="L344" s="279"/>
      <c r="M344" s="279"/>
      <c r="N344" s="279"/>
      <c r="O344" s="279"/>
      <c r="P344" s="279"/>
      <c r="Q344" s="279"/>
      <c r="R344" s="279"/>
      <c r="S344" s="279"/>
      <c r="T344" s="279"/>
      <c r="U344" s="279"/>
    </row>
    <row r="345" spans="1:21" x14ac:dyDescent="0.25">
      <c r="A345" s="276" t="s">
        <v>112</v>
      </c>
      <c r="B345" s="334" t="s">
        <v>112</v>
      </c>
      <c r="C345" s="276" t="s">
        <v>745</v>
      </c>
      <c r="D345" s="276" t="s">
        <v>189</v>
      </c>
      <c r="E345" s="276"/>
      <c r="F345" s="279"/>
      <c r="G345" s="279"/>
      <c r="H345" s="308"/>
      <c r="I345" s="308"/>
      <c r="J345" s="308"/>
      <c r="K345" s="308"/>
      <c r="L345" s="308"/>
      <c r="M345" s="308"/>
      <c r="N345" s="308"/>
      <c r="O345" s="308"/>
      <c r="P345" s="308"/>
      <c r="Q345" s="308"/>
      <c r="R345" s="308"/>
      <c r="S345" s="308"/>
      <c r="T345" s="279"/>
      <c r="U345" s="279"/>
    </row>
    <row r="346" spans="1:21" x14ac:dyDescent="0.25">
      <c r="A346" s="276"/>
      <c r="B346" s="276" t="s">
        <v>746</v>
      </c>
      <c r="C346" s="276" t="s">
        <v>747</v>
      </c>
      <c r="D346" s="276" t="s">
        <v>189</v>
      </c>
      <c r="E346" s="276"/>
      <c r="F346" s="279"/>
      <c r="G346" s="279"/>
      <c r="H346" s="279"/>
      <c r="I346" s="317">
        <v>0</v>
      </c>
      <c r="J346" s="317">
        <v>0</v>
      </c>
      <c r="K346" s="317">
        <v>0</v>
      </c>
      <c r="L346" s="317">
        <v>0</v>
      </c>
      <c r="M346" s="317">
        <v>0</v>
      </c>
      <c r="N346" s="317">
        <v>0</v>
      </c>
      <c r="O346" s="308"/>
      <c r="P346" s="308"/>
      <c r="Q346" s="308"/>
      <c r="R346" s="308"/>
      <c r="S346" s="308"/>
      <c r="T346" s="279"/>
      <c r="U346" s="279"/>
    </row>
    <row r="347" spans="1:21" x14ac:dyDescent="0.25">
      <c r="A347" s="276"/>
      <c r="B347" s="276" t="s">
        <v>748</v>
      </c>
      <c r="C347" s="276" t="s">
        <v>749</v>
      </c>
      <c r="D347" s="276" t="s">
        <v>189</v>
      </c>
      <c r="E347" s="276"/>
      <c r="F347" s="279"/>
      <c r="G347" s="279"/>
      <c r="H347" s="279"/>
      <c r="I347" s="317">
        <v>0</v>
      </c>
      <c r="J347" s="317">
        <v>0</v>
      </c>
      <c r="K347" s="317">
        <v>0</v>
      </c>
      <c r="L347" s="317">
        <v>0</v>
      </c>
      <c r="M347" s="317">
        <v>0</v>
      </c>
      <c r="N347" s="317">
        <v>0</v>
      </c>
      <c r="O347" s="308" t="s">
        <v>750</v>
      </c>
      <c r="P347" s="308"/>
      <c r="Q347" s="308"/>
      <c r="R347" s="308"/>
      <c r="S347" s="308"/>
      <c r="T347" s="279"/>
      <c r="U347" s="279"/>
    </row>
    <row r="348" spans="1:21" x14ac:dyDescent="0.25">
      <c r="A348" s="276"/>
      <c r="B348" s="276" t="s">
        <v>751</v>
      </c>
      <c r="C348" s="276" t="s">
        <v>752</v>
      </c>
      <c r="D348" s="276" t="s">
        <v>189</v>
      </c>
      <c r="E348" s="276"/>
      <c r="F348" s="279"/>
      <c r="G348" s="279"/>
      <c r="H348" s="279"/>
      <c r="I348" s="279"/>
      <c r="J348" s="323">
        <v>0</v>
      </c>
      <c r="K348" s="323">
        <v>0</v>
      </c>
      <c r="L348" s="323">
        <v>0</v>
      </c>
      <c r="M348" s="323">
        <v>0</v>
      </c>
      <c r="N348" s="323">
        <v>0</v>
      </c>
      <c r="O348" s="308"/>
      <c r="P348" s="308"/>
      <c r="Q348" s="308"/>
      <c r="R348" s="308"/>
      <c r="S348" s="308"/>
      <c r="T348" s="279"/>
      <c r="U348" s="279"/>
    </row>
    <row r="349" spans="1:21" x14ac:dyDescent="0.25">
      <c r="A349" s="276"/>
      <c r="B349" s="276" t="s">
        <v>753</v>
      </c>
      <c r="C349" s="276" t="s">
        <v>754</v>
      </c>
      <c r="D349" s="276" t="s">
        <v>189</v>
      </c>
      <c r="E349" s="276"/>
      <c r="F349" s="279"/>
      <c r="G349" s="279"/>
      <c r="H349" s="279"/>
      <c r="I349" s="317">
        <v>0</v>
      </c>
      <c r="J349" s="317">
        <v>0</v>
      </c>
      <c r="K349" s="317">
        <v>0</v>
      </c>
      <c r="L349" s="317">
        <v>0</v>
      </c>
      <c r="M349" s="317">
        <v>0</v>
      </c>
      <c r="N349" s="317">
        <v>0</v>
      </c>
      <c r="O349" s="308"/>
      <c r="P349" s="308"/>
      <c r="Q349" s="308"/>
      <c r="R349" s="308"/>
      <c r="S349" s="308"/>
      <c r="T349" s="279"/>
      <c r="U349" s="279"/>
    </row>
    <row r="350" spans="1:21" x14ac:dyDescent="0.25">
      <c r="A350" s="280"/>
      <c r="B350" s="280" t="s">
        <v>755</v>
      </c>
      <c r="C350" s="280" t="s">
        <v>756</v>
      </c>
      <c r="D350" s="280" t="s">
        <v>235</v>
      </c>
      <c r="E350" s="277"/>
      <c r="F350" s="279"/>
      <c r="G350" s="280"/>
      <c r="H350" s="279"/>
      <c r="I350" s="317">
        <v>0</v>
      </c>
      <c r="J350" s="317">
        <v>0</v>
      </c>
      <c r="K350" s="317">
        <v>0</v>
      </c>
      <c r="L350" s="317">
        <v>0</v>
      </c>
      <c r="M350" s="317">
        <v>0</v>
      </c>
      <c r="N350" s="317">
        <v>0</v>
      </c>
      <c r="O350" s="308"/>
      <c r="P350" s="308"/>
      <c r="Q350" s="308"/>
      <c r="R350" s="308"/>
      <c r="S350" s="308"/>
      <c r="T350" s="287"/>
      <c r="U350" s="287"/>
    </row>
    <row r="351" spans="1:21" x14ac:dyDescent="0.25">
      <c r="A351" s="276" t="s">
        <v>112</v>
      </c>
      <c r="B351" s="334" t="s">
        <v>112</v>
      </c>
      <c r="C351" s="276" t="s">
        <v>757</v>
      </c>
      <c r="D351" s="276" t="s">
        <v>189</v>
      </c>
      <c r="E351" s="276"/>
      <c r="F351" s="279"/>
      <c r="G351" s="279"/>
      <c r="H351" s="308"/>
      <c r="I351" s="308"/>
      <c r="J351" s="308"/>
      <c r="K351" s="308"/>
      <c r="L351" s="308"/>
      <c r="M351" s="308"/>
      <c r="N351" s="308"/>
      <c r="O351" s="308"/>
      <c r="P351" s="308"/>
      <c r="Q351" s="308"/>
      <c r="R351" s="308"/>
      <c r="S351" s="308"/>
      <c r="T351" s="279"/>
      <c r="U351" s="279"/>
    </row>
    <row r="352" spans="1:21" x14ac:dyDescent="0.25">
      <c r="A352" s="275"/>
      <c r="B352" s="275" t="s">
        <v>758</v>
      </c>
      <c r="C352" s="275" t="s">
        <v>759</v>
      </c>
      <c r="D352" s="275" t="s">
        <v>450</v>
      </c>
      <c r="E352" s="277"/>
      <c r="F352" s="279"/>
      <c r="G352" s="280"/>
      <c r="H352" s="280"/>
      <c r="I352" s="280"/>
      <c r="J352" s="280"/>
      <c r="K352" s="280"/>
      <c r="L352" s="280"/>
      <c r="M352" s="280"/>
      <c r="N352" s="280"/>
      <c r="O352" s="280"/>
      <c r="P352" s="280"/>
      <c r="Q352" s="280"/>
      <c r="R352" s="280"/>
      <c r="S352" s="280"/>
      <c r="T352" s="317">
        <v>0</v>
      </c>
      <c r="U352" s="317">
        <v>0</v>
      </c>
    </row>
    <row r="353" spans="1:21" x14ac:dyDescent="0.25">
      <c r="A353" s="275"/>
      <c r="B353" s="275" t="s">
        <v>760</v>
      </c>
      <c r="C353" s="275" t="s">
        <v>761</v>
      </c>
      <c r="D353" s="275" t="s">
        <v>450</v>
      </c>
      <c r="E353" s="277"/>
      <c r="F353" s="279"/>
      <c r="G353" s="280"/>
      <c r="H353" s="280"/>
      <c r="I353" s="280"/>
      <c r="J353" s="280"/>
      <c r="K353" s="280"/>
      <c r="L353" s="280"/>
      <c r="M353" s="280"/>
      <c r="N353" s="280"/>
      <c r="O353" s="280"/>
      <c r="P353" s="280"/>
      <c r="Q353" s="280"/>
      <c r="R353" s="280"/>
      <c r="S353" s="280"/>
      <c r="T353" s="317">
        <v>0</v>
      </c>
      <c r="U353" s="317">
        <v>0</v>
      </c>
    </row>
    <row r="354" spans="1:21" x14ac:dyDescent="0.25">
      <c r="A354" s="275"/>
      <c r="B354" s="275" t="s">
        <v>762</v>
      </c>
      <c r="C354" s="275" t="s">
        <v>763</v>
      </c>
      <c r="D354" s="275" t="s">
        <v>450</v>
      </c>
      <c r="E354" s="277"/>
      <c r="F354" s="279"/>
      <c r="G354" s="280"/>
      <c r="H354" s="280"/>
      <c r="I354" s="280"/>
      <c r="J354" s="280"/>
      <c r="K354" s="280"/>
      <c r="L354" s="280"/>
      <c r="M354" s="280"/>
      <c r="N354" s="280"/>
      <c r="O354" s="280"/>
      <c r="P354" s="280"/>
      <c r="Q354" s="280"/>
      <c r="R354" s="280"/>
      <c r="S354" s="280"/>
      <c r="T354" s="317">
        <v>0</v>
      </c>
      <c r="U354" s="317">
        <v>0</v>
      </c>
    </row>
    <row r="355" spans="1:21" x14ac:dyDescent="0.25">
      <c r="A355" s="276"/>
      <c r="B355" s="276" t="s">
        <v>764</v>
      </c>
      <c r="C355" s="276" t="s">
        <v>765</v>
      </c>
      <c r="D355" s="276" t="s">
        <v>189</v>
      </c>
      <c r="E355" s="276" t="s">
        <v>583</v>
      </c>
      <c r="F355" s="279"/>
      <c r="G355" s="279"/>
      <c r="H355" s="279"/>
      <c r="I355" s="279"/>
      <c r="J355" s="323">
        <v>0</v>
      </c>
      <c r="K355" s="323">
        <v>0</v>
      </c>
      <c r="L355" s="323">
        <v>0</v>
      </c>
      <c r="M355" s="323">
        <v>0</v>
      </c>
      <c r="N355" s="323">
        <v>0</v>
      </c>
      <c r="O355" s="308"/>
      <c r="P355" s="308"/>
      <c r="Q355" s="308"/>
      <c r="R355" s="308"/>
      <c r="S355" s="308"/>
      <c r="T355" s="279"/>
      <c r="U355" s="279"/>
    </row>
    <row r="356" spans="1:21" x14ac:dyDescent="0.25">
      <c r="A356" s="276" t="s">
        <v>112</v>
      </c>
      <c r="B356" s="334" t="s">
        <v>112</v>
      </c>
      <c r="C356" s="276" t="s">
        <v>766</v>
      </c>
      <c r="D356" s="276" t="s">
        <v>189</v>
      </c>
      <c r="E356" s="276" t="s">
        <v>583</v>
      </c>
      <c r="F356" s="279"/>
      <c r="G356" s="279"/>
      <c r="H356" s="308"/>
      <c r="I356" s="308"/>
      <c r="J356" s="308"/>
      <c r="K356" s="308"/>
      <c r="L356" s="308"/>
      <c r="M356" s="308"/>
      <c r="N356" s="308"/>
      <c r="O356" s="308"/>
      <c r="P356" s="308"/>
      <c r="Q356" s="308"/>
      <c r="R356" s="308"/>
      <c r="S356" s="308"/>
      <c r="T356" s="279"/>
      <c r="U356" s="279"/>
    </row>
    <row r="357" spans="1:21" x14ac:dyDescent="0.25">
      <c r="A357" s="276"/>
      <c r="B357" s="276" t="s">
        <v>767</v>
      </c>
      <c r="C357" s="276" t="s">
        <v>768</v>
      </c>
      <c r="D357" s="276" t="s">
        <v>189</v>
      </c>
      <c r="E357" s="276"/>
      <c r="F357" s="279"/>
      <c r="G357" s="279"/>
      <c r="H357" s="279"/>
      <c r="I357" s="279"/>
      <c r="J357" s="323">
        <v>0</v>
      </c>
      <c r="K357" s="323">
        <v>0</v>
      </c>
      <c r="L357" s="323">
        <v>0</v>
      </c>
      <c r="M357" s="323">
        <v>0</v>
      </c>
      <c r="N357" s="323">
        <v>0</v>
      </c>
      <c r="O357" s="308"/>
      <c r="P357" s="308"/>
      <c r="Q357" s="308"/>
      <c r="R357" s="308"/>
      <c r="S357" s="308"/>
      <c r="T357" s="279"/>
      <c r="U357" s="279"/>
    </row>
    <row r="358" spans="1:21" x14ac:dyDescent="0.25">
      <c r="A358" s="276"/>
      <c r="B358" s="276" t="s">
        <v>769</v>
      </c>
      <c r="C358" s="276" t="s">
        <v>770</v>
      </c>
      <c r="D358" s="276" t="s">
        <v>189</v>
      </c>
      <c r="E358" s="276" t="s">
        <v>583</v>
      </c>
      <c r="F358" s="279"/>
      <c r="G358" s="279"/>
      <c r="H358" s="279"/>
      <c r="I358" s="279"/>
      <c r="J358" s="323">
        <v>0</v>
      </c>
      <c r="K358" s="323">
        <v>0</v>
      </c>
      <c r="L358" s="323">
        <v>0</v>
      </c>
      <c r="M358" s="323">
        <v>0</v>
      </c>
      <c r="N358" s="323">
        <v>0</v>
      </c>
      <c r="O358" s="308"/>
      <c r="P358" s="308"/>
      <c r="Q358" s="308"/>
      <c r="R358" s="308"/>
      <c r="S358" s="308"/>
      <c r="T358" s="279"/>
      <c r="U358" s="279"/>
    </row>
    <row r="359" spans="1:21" x14ac:dyDescent="0.25">
      <c r="A359" s="276"/>
      <c r="B359" s="276" t="s">
        <v>771</v>
      </c>
      <c r="C359" s="276" t="s">
        <v>772</v>
      </c>
      <c r="D359" s="276" t="s">
        <v>189</v>
      </c>
      <c r="E359" s="276" t="s">
        <v>583</v>
      </c>
      <c r="F359" s="279"/>
      <c r="G359" s="279"/>
      <c r="H359" s="279"/>
      <c r="I359" s="279"/>
      <c r="J359" s="323">
        <v>0</v>
      </c>
      <c r="K359" s="323">
        <v>0</v>
      </c>
      <c r="L359" s="323">
        <v>0</v>
      </c>
      <c r="M359" s="323">
        <v>0</v>
      </c>
      <c r="N359" s="323">
        <v>0</v>
      </c>
      <c r="O359" s="308"/>
      <c r="P359" s="308"/>
      <c r="Q359" s="308"/>
      <c r="R359" s="308"/>
      <c r="S359" s="308"/>
      <c r="T359" s="279"/>
      <c r="U359" s="279"/>
    </row>
    <row r="360" spans="1:21" x14ac:dyDescent="0.25">
      <c r="A360" s="276"/>
      <c r="B360" s="276" t="s">
        <v>773</v>
      </c>
      <c r="C360" s="276" t="s">
        <v>774</v>
      </c>
      <c r="D360" s="276" t="s">
        <v>189</v>
      </c>
      <c r="E360" s="276"/>
      <c r="F360" s="279"/>
      <c r="G360" s="279"/>
      <c r="H360" s="317">
        <v>0</v>
      </c>
      <c r="I360" s="317">
        <v>0</v>
      </c>
      <c r="J360" s="323">
        <v>0</v>
      </c>
      <c r="K360" s="323">
        <v>0</v>
      </c>
      <c r="L360" s="323">
        <v>0</v>
      </c>
      <c r="M360" s="323">
        <v>0</v>
      </c>
      <c r="N360" s="323">
        <v>0</v>
      </c>
      <c r="O360" s="308"/>
      <c r="P360" s="308"/>
      <c r="Q360" s="308"/>
      <c r="R360" s="308"/>
      <c r="S360" s="308"/>
      <c r="T360" s="279"/>
      <c r="U360" s="279"/>
    </row>
    <row r="361" spans="1:21" x14ac:dyDescent="0.25">
      <c r="A361" s="276"/>
      <c r="B361" s="276" t="s">
        <v>775</v>
      </c>
      <c r="C361" s="276" t="s">
        <v>776</v>
      </c>
      <c r="D361" s="276" t="s">
        <v>189</v>
      </c>
      <c r="E361" s="276"/>
      <c r="F361" s="279"/>
      <c r="G361" s="279"/>
      <c r="H361" s="317">
        <v>0</v>
      </c>
      <c r="I361" s="317">
        <v>0</v>
      </c>
      <c r="J361" s="323">
        <v>0</v>
      </c>
      <c r="K361" s="323">
        <v>0</v>
      </c>
      <c r="L361" s="323">
        <v>0</v>
      </c>
      <c r="M361" s="323">
        <v>0</v>
      </c>
      <c r="N361" s="323">
        <v>0</v>
      </c>
      <c r="O361" s="308"/>
      <c r="P361" s="308"/>
      <c r="Q361" s="308"/>
      <c r="R361" s="308"/>
      <c r="S361" s="308"/>
      <c r="T361" s="279"/>
      <c r="U361" s="279"/>
    </row>
    <row r="362" spans="1:21" x14ac:dyDescent="0.25">
      <c r="A362" s="276"/>
      <c r="B362" s="276" t="s">
        <v>777</v>
      </c>
      <c r="C362" s="276" t="s">
        <v>778</v>
      </c>
      <c r="D362" s="276" t="s">
        <v>189</v>
      </c>
      <c r="E362" s="276"/>
      <c r="F362" s="279"/>
      <c r="G362" s="279"/>
      <c r="H362" s="317">
        <v>0</v>
      </c>
      <c r="I362" s="317">
        <v>0</v>
      </c>
      <c r="J362" s="323">
        <v>0</v>
      </c>
      <c r="K362" s="323">
        <v>0</v>
      </c>
      <c r="L362" s="323">
        <v>0</v>
      </c>
      <c r="M362" s="323">
        <v>0</v>
      </c>
      <c r="N362" s="323">
        <v>0</v>
      </c>
      <c r="O362" s="308"/>
      <c r="P362" s="308"/>
      <c r="Q362" s="308"/>
      <c r="R362" s="308"/>
      <c r="S362" s="308"/>
      <c r="T362" s="279"/>
      <c r="U362" s="279"/>
    </row>
    <row r="363" spans="1:21" x14ac:dyDescent="0.25">
      <c r="A363" s="276"/>
      <c r="B363" s="276" t="s">
        <v>779</v>
      </c>
      <c r="C363" s="276" t="s">
        <v>780</v>
      </c>
      <c r="D363" s="276" t="s">
        <v>189</v>
      </c>
      <c r="E363" s="276"/>
      <c r="F363" s="279"/>
      <c r="G363" s="279"/>
      <c r="H363" s="279"/>
      <c r="I363" s="279"/>
      <c r="J363" s="323">
        <v>0</v>
      </c>
      <c r="K363" s="323">
        <v>0</v>
      </c>
      <c r="L363" s="323">
        <v>0</v>
      </c>
      <c r="M363" s="323">
        <v>0</v>
      </c>
      <c r="N363" s="323">
        <v>0</v>
      </c>
      <c r="O363" s="308"/>
      <c r="P363" s="308"/>
      <c r="Q363" s="308"/>
      <c r="R363" s="308"/>
      <c r="S363" s="308"/>
      <c r="T363" s="279"/>
      <c r="U363" s="279"/>
    </row>
    <row r="364" spans="1:21" x14ac:dyDescent="0.25">
      <c r="A364" s="276"/>
      <c r="B364" s="276" t="s">
        <v>781</v>
      </c>
      <c r="C364" s="276" t="s">
        <v>782</v>
      </c>
      <c r="D364" s="276" t="s">
        <v>189</v>
      </c>
      <c r="E364" s="276"/>
      <c r="F364" s="279"/>
      <c r="G364" s="279"/>
      <c r="H364" s="279"/>
      <c r="I364" s="279"/>
      <c r="J364" s="323">
        <v>0</v>
      </c>
      <c r="K364" s="323">
        <v>0</v>
      </c>
      <c r="L364" s="323">
        <v>0</v>
      </c>
      <c r="M364" s="323">
        <v>0</v>
      </c>
      <c r="N364" s="323">
        <v>0</v>
      </c>
      <c r="O364" s="308"/>
      <c r="P364" s="308"/>
      <c r="Q364" s="308"/>
      <c r="R364" s="308"/>
      <c r="S364" s="308"/>
      <c r="T364" s="279"/>
      <c r="U364" s="279"/>
    </row>
    <row r="365" spans="1:21" x14ac:dyDescent="0.25">
      <c r="A365" s="276" t="s">
        <v>112</v>
      </c>
      <c r="B365" s="334" t="s">
        <v>112</v>
      </c>
      <c r="C365" s="276" t="s">
        <v>783</v>
      </c>
      <c r="D365" s="276" t="s">
        <v>189</v>
      </c>
      <c r="E365" s="276"/>
      <c r="F365" s="279"/>
      <c r="G365" s="279"/>
      <c r="H365" s="308"/>
      <c r="I365" s="308"/>
      <c r="J365" s="308"/>
      <c r="K365" s="308"/>
      <c r="L365" s="308"/>
      <c r="M365" s="308"/>
      <c r="N365" s="308"/>
      <c r="O365" s="308"/>
      <c r="P365" s="308"/>
      <c r="Q365" s="308"/>
      <c r="R365" s="308"/>
      <c r="S365" s="308"/>
      <c r="T365" s="279"/>
      <c r="U365" s="279"/>
    </row>
    <row r="366" spans="1:21" x14ac:dyDescent="0.25">
      <c r="A366" s="276"/>
      <c r="B366" s="276" t="s">
        <v>784</v>
      </c>
      <c r="C366" s="276" t="s">
        <v>785</v>
      </c>
      <c r="D366" s="276" t="s">
        <v>189</v>
      </c>
      <c r="E366" s="276"/>
      <c r="F366" s="279"/>
      <c r="G366" s="279"/>
      <c r="H366" s="279"/>
      <c r="I366" s="317">
        <v>0</v>
      </c>
      <c r="J366" s="279"/>
      <c r="K366" s="279"/>
      <c r="L366" s="279"/>
      <c r="M366" s="279"/>
      <c r="N366" s="279"/>
      <c r="O366" s="279"/>
      <c r="P366" s="279"/>
      <c r="Q366" s="279"/>
      <c r="R366" s="279"/>
      <c r="S366" s="279"/>
      <c r="T366" s="279"/>
      <c r="U366" s="279"/>
    </row>
    <row r="367" spans="1:21" x14ac:dyDescent="0.25">
      <c r="A367" s="276"/>
      <c r="B367" s="276" t="s">
        <v>786</v>
      </c>
      <c r="C367" s="276" t="s">
        <v>787</v>
      </c>
      <c r="D367" s="276" t="s">
        <v>189</v>
      </c>
      <c r="E367" s="276"/>
      <c r="F367" s="279"/>
      <c r="G367" s="279"/>
      <c r="H367" s="279"/>
      <c r="I367" s="279"/>
      <c r="J367" s="323">
        <v>0</v>
      </c>
      <c r="K367" s="323">
        <v>0</v>
      </c>
      <c r="L367" s="323">
        <v>0</v>
      </c>
      <c r="M367" s="323">
        <v>0</v>
      </c>
      <c r="N367" s="323">
        <v>0</v>
      </c>
      <c r="O367" s="308"/>
      <c r="P367" s="308"/>
      <c r="Q367" s="308"/>
      <c r="R367" s="308"/>
      <c r="S367" s="308"/>
      <c r="T367" s="279"/>
      <c r="U367" s="279"/>
    </row>
    <row r="368" spans="1:21" x14ac:dyDescent="0.25">
      <c r="A368" s="276" t="s">
        <v>527</v>
      </c>
      <c r="B368" s="334" t="s">
        <v>527</v>
      </c>
      <c r="C368" s="276" t="s">
        <v>788</v>
      </c>
      <c r="D368" s="276" t="s">
        <v>189</v>
      </c>
      <c r="E368" s="276"/>
      <c r="F368" s="279"/>
      <c r="G368" s="279"/>
      <c r="H368" s="202"/>
      <c r="I368" s="202"/>
      <c r="J368" s="202"/>
      <c r="K368" s="202"/>
      <c r="L368" s="202"/>
      <c r="M368" s="202"/>
      <c r="N368" s="202"/>
      <c r="O368" s="308"/>
      <c r="P368" s="308"/>
      <c r="Q368" s="308"/>
      <c r="R368" s="308"/>
      <c r="S368" s="308"/>
      <c r="T368" s="279"/>
      <c r="U368" s="279"/>
    </row>
    <row r="369" spans="1:21" x14ac:dyDescent="0.25">
      <c r="A369" s="276" t="s">
        <v>527</v>
      </c>
      <c r="B369" s="334" t="s">
        <v>527</v>
      </c>
      <c r="C369" s="276" t="s">
        <v>789</v>
      </c>
      <c r="D369" s="276" t="s">
        <v>189</v>
      </c>
      <c r="E369" s="276"/>
      <c r="F369" s="279"/>
      <c r="G369" s="279"/>
      <c r="H369" s="202"/>
      <c r="I369" s="202"/>
      <c r="J369" s="202"/>
      <c r="K369" s="202"/>
      <c r="L369" s="202"/>
      <c r="M369" s="202"/>
      <c r="N369" s="202"/>
      <c r="O369" s="308"/>
      <c r="P369" s="308"/>
      <c r="Q369" s="308"/>
      <c r="R369" s="308"/>
      <c r="S369" s="308"/>
      <c r="T369" s="279"/>
      <c r="U369" s="279"/>
    </row>
    <row r="370" spans="1:21" x14ac:dyDescent="0.25">
      <c r="A370" s="276" t="s">
        <v>527</v>
      </c>
      <c r="B370" s="334" t="s">
        <v>527</v>
      </c>
      <c r="C370" s="276" t="s">
        <v>790</v>
      </c>
      <c r="D370" s="276" t="s">
        <v>189</v>
      </c>
      <c r="E370" s="276"/>
      <c r="F370" s="279"/>
      <c r="G370" s="279"/>
      <c r="H370" s="202"/>
      <c r="I370" s="202"/>
      <c r="J370" s="202"/>
      <c r="K370" s="202"/>
      <c r="L370" s="202"/>
      <c r="M370" s="202"/>
      <c r="N370" s="202"/>
      <c r="O370" s="308"/>
      <c r="P370" s="308"/>
      <c r="Q370" s="308"/>
      <c r="R370" s="308"/>
      <c r="S370" s="308"/>
      <c r="T370" s="279"/>
      <c r="U370" s="279"/>
    </row>
    <row r="371" spans="1:21" x14ac:dyDescent="0.25">
      <c r="A371" s="276" t="s">
        <v>527</v>
      </c>
      <c r="B371" s="334" t="s">
        <v>527</v>
      </c>
      <c r="C371" s="276" t="s">
        <v>791</v>
      </c>
      <c r="D371" s="276" t="s">
        <v>189</v>
      </c>
      <c r="E371" s="276"/>
      <c r="F371" s="279"/>
      <c r="G371" s="279"/>
      <c r="H371" s="202"/>
      <c r="I371" s="202"/>
      <c r="J371" s="202"/>
      <c r="K371" s="202"/>
      <c r="L371" s="202"/>
      <c r="M371" s="202"/>
      <c r="N371" s="202"/>
      <c r="O371" s="308"/>
      <c r="P371" s="308"/>
      <c r="Q371" s="308"/>
      <c r="R371" s="308"/>
      <c r="S371" s="308"/>
      <c r="T371" s="279"/>
      <c r="U371" s="279"/>
    </row>
    <row r="372" spans="1:21" x14ac:dyDescent="0.25">
      <c r="A372" s="334" t="s">
        <v>112</v>
      </c>
      <c r="B372" s="334" t="s">
        <v>112</v>
      </c>
      <c r="C372" s="276" t="s">
        <v>792</v>
      </c>
      <c r="D372" s="276" t="s">
        <v>189</v>
      </c>
      <c r="E372" s="276"/>
      <c r="F372" s="279"/>
      <c r="G372" s="279"/>
      <c r="H372" s="308"/>
      <c r="I372" s="308"/>
      <c r="J372" s="308"/>
      <c r="K372" s="308"/>
      <c r="L372" s="308"/>
      <c r="M372" s="308"/>
      <c r="N372" s="308"/>
      <c r="O372" s="308"/>
      <c r="P372" s="308"/>
      <c r="Q372" s="308"/>
      <c r="R372" s="308"/>
      <c r="S372" s="308"/>
      <c r="T372" s="279"/>
      <c r="U372" s="279"/>
    </row>
    <row r="373" spans="1:21" x14ac:dyDescent="0.25">
      <c r="A373" s="276" t="s">
        <v>527</v>
      </c>
      <c r="B373" s="334" t="s">
        <v>527</v>
      </c>
      <c r="C373" s="276" t="s">
        <v>793</v>
      </c>
      <c r="D373" s="276" t="s">
        <v>189</v>
      </c>
      <c r="E373" s="276"/>
      <c r="F373" s="279"/>
      <c r="G373" s="279"/>
      <c r="H373" s="202"/>
      <c r="I373" s="202"/>
      <c r="J373" s="202"/>
      <c r="K373" s="202"/>
      <c r="L373" s="202"/>
      <c r="M373" s="202"/>
      <c r="N373" s="202"/>
      <c r="O373" s="308"/>
      <c r="P373" s="308"/>
      <c r="Q373" s="308"/>
      <c r="R373" s="308"/>
      <c r="S373" s="308"/>
      <c r="T373" s="279"/>
      <c r="U373" s="279"/>
    </row>
    <row r="374" spans="1:21" x14ac:dyDescent="0.25">
      <c r="A374" s="276" t="s">
        <v>527</v>
      </c>
      <c r="B374" s="334" t="s">
        <v>527</v>
      </c>
      <c r="C374" s="276" t="s">
        <v>794</v>
      </c>
      <c r="D374" s="276" t="s">
        <v>189</v>
      </c>
      <c r="E374" s="276"/>
      <c r="F374" s="279"/>
      <c r="G374" s="279"/>
      <c r="H374" s="202"/>
      <c r="I374" s="202"/>
      <c r="J374" s="202"/>
      <c r="K374" s="202"/>
      <c r="L374" s="202"/>
      <c r="M374" s="202"/>
      <c r="N374" s="202"/>
      <c r="O374" s="308"/>
      <c r="P374" s="308"/>
      <c r="Q374" s="308"/>
      <c r="R374" s="308"/>
      <c r="S374" s="308"/>
      <c r="T374" s="279"/>
      <c r="U374" s="279"/>
    </row>
    <row r="375" spans="1:21" x14ac:dyDescent="0.25">
      <c r="A375" s="276"/>
      <c r="B375" s="276" t="s">
        <v>795</v>
      </c>
      <c r="C375" s="276" t="s">
        <v>796</v>
      </c>
      <c r="D375" s="276" t="s">
        <v>189</v>
      </c>
      <c r="E375" s="276"/>
      <c r="F375" s="279"/>
      <c r="G375" s="279"/>
      <c r="H375" s="279"/>
      <c r="I375" s="279"/>
      <c r="J375" s="323">
        <v>0</v>
      </c>
      <c r="K375" s="323">
        <v>0</v>
      </c>
      <c r="L375" s="323">
        <v>0</v>
      </c>
      <c r="M375" s="323">
        <v>0</v>
      </c>
      <c r="N375" s="323">
        <v>0</v>
      </c>
      <c r="O375" s="308"/>
      <c r="P375" s="308"/>
      <c r="Q375" s="308"/>
      <c r="R375" s="308"/>
      <c r="S375" s="308"/>
      <c r="T375" s="279"/>
      <c r="U375" s="279"/>
    </row>
    <row r="376" spans="1:21" x14ac:dyDescent="0.25">
      <c r="A376" s="282"/>
      <c r="B376" s="282" t="s">
        <v>797</v>
      </c>
      <c r="C376" s="282" t="s">
        <v>798</v>
      </c>
      <c r="D376" s="282" t="s">
        <v>120</v>
      </c>
      <c r="E376" s="277"/>
      <c r="F376" s="279"/>
      <c r="G376" s="282"/>
      <c r="H376" s="282"/>
      <c r="I376" s="282"/>
      <c r="J376" s="316">
        <v>0</v>
      </c>
      <c r="K376" s="316">
        <v>0</v>
      </c>
      <c r="L376" s="316">
        <v>0</v>
      </c>
      <c r="M376" s="316">
        <v>0</v>
      </c>
      <c r="N376" s="316">
        <v>0</v>
      </c>
      <c r="O376" s="316">
        <v>0</v>
      </c>
      <c r="P376" s="316">
        <v>0</v>
      </c>
      <c r="Q376" s="316">
        <v>0</v>
      </c>
      <c r="R376" s="316">
        <v>0</v>
      </c>
      <c r="S376" s="316">
        <v>0</v>
      </c>
      <c r="T376" s="287"/>
      <c r="U376" s="287"/>
    </row>
    <row r="377" spans="1:21" x14ac:dyDescent="0.25">
      <c r="A377" s="282"/>
      <c r="B377" s="282" t="s">
        <v>799</v>
      </c>
      <c r="C377" s="282" t="s">
        <v>800</v>
      </c>
      <c r="D377" s="282" t="s">
        <v>120</v>
      </c>
      <c r="E377" s="277"/>
      <c r="F377" s="279"/>
      <c r="G377" s="282"/>
      <c r="H377" s="282"/>
      <c r="I377" s="282"/>
      <c r="J377" s="316">
        <v>0</v>
      </c>
      <c r="K377" s="316">
        <v>0</v>
      </c>
      <c r="L377" s="316">
        <v>0</v>
      </c>
      <c r="M377" s="316">
        <v>0</v>
      </c>
      <c r="N377" s="316">
        <v>0</v>
      </c>
      <c r="O377" s="316">
        <v>0</v>
      </c>
      <c r="P377" s="316">
        <v>0</v>
      </c>
      <c r="Q377" s="316">
        <v>0</v>
      </c>
      <c r="R377" s="316">
        <v>0</v>
      </c>
      <c r="S377" s="316">
        <v>0</v>
      </c>
      <c r="T377" s="287"/>
      <c r="U377" s="287"/>
    </row>
    <row r="378" spans="1:21" x14ac:dyDescent="0.25">
      <c r="A378" s="282"/>
      <c r="B378" s="282" t="s">
        <v>801</v>
      </c>
      <c r="C378" s="282" t="s">
        <v>802</v>
      </c>
      <c r="D378" s="282" t="s">
        <v>120</v>
      </c>
      <c r="E378" s="277"/>
      <c r="F378" s="279"/>
      <c r="G378" s="282"/>
      <c r="H378" s="282"/>
      <c r="I378" s="282"/>
      <c r="J378" s="316">
        <v>0</v>
      </c>
      <c r="K378" s="316">
        <v>0</v>
      </c>
      <c r="L378" s="316">
        <v>0</v>
      </c>
      <c r="M378" s="316">
        <v>0</v>
      </c>
      <c r="N378" s="316">
        <v>0</v>
      </c>
      <c r="O378" s="316">
        <v>0</v>
      </c>
      <c r="P378" s="316">
        <v>0</v>
      </c>
      <c r="Q378" s="316">
        <v>0</v>
      </c>
      <c r="R378" s="316">
        <v>0</v>
      </c>
      <c r="S378" s="316">
        <v>0</v>
      </c>
      <c r="T378" s="287"/>
      <c r="U378" s="287"/>
    </row>
    <row r="379" spans="1:21" x14ac:dyDescent="0.25">
      <c r="A379" s="280"/>
      <c r="B379" s="280" t="s">
        <v>803</v>
      </c>
      <c r="C379" s="280" t="s">
        <v>804</v>
      </c>
      <c r="D379" s="280" t="s">
        <v>618</v>
      </c>
      <c r="E379" s="277"/>
      <c r="F379" s="279"/>
      <c r="G379" s="287"/>
      <c r="H379" s="287"/>
      <c r="I379" s="317">
        <v>0</v>
      </c>
      <c r="J379" s="317">
        <v>0</v>
      </c>
      <c r="K379" s="317">
        <v>0</v>
      </c>
      <c r="L379" s="317">
        <v>0</v>
      </c>
      <c r="M379" s="317">
        <v>0</v>
      </c>
      <c r="N379" s="317">
        <v>0</v>
      </c>
      <c r="O379" s="287"/>
      <c r="P379" s="287"/>
      <c r="Q379" s="287"/>
      <c r="R379" s="287"/>
      <c r="S379" s="287"/>
      <c r="T379" s="287"/>
      <c r="U379" s="287"/>
    </row>
    <row r="380" spans="1:21" x14ac:dyDescent="0.25">
      <c r="A380" s="276"/>
      <c r="B380" s="276" t="s">
        <v>805</v>
      </c>
      <c r="C380" s="276" t="s">
        <v>806</v>
      </c>
      <c r="D380" s="276" t="s">
        <v>189</v>
      </c>
      <c r="E380" s="276"/>
      <c r="F380" s="279"/>
      <c r="G380" s="279"/>
      <c r="H380" s="287"/>
      <c r="I380" s="317">
        <v>0</v>
      </c>
      <c r="J380" s="317">
        <v>0</v>
      </c>
      <c r="K380" s="317">
        <v>0</v>
      </c>
      <c r="L380" s="317">
        <v>0</v>
      </c>
      <c r="M380" s="317">
        <v>0</v>
      </c>
      <c r="N380" s="317">
        <v>0</v>
      </c>
      <c r="O380" s="308"/>
      <c r="P380" s="308"/>
      <c r="Q380" s="308"/>
      <c r="R380" s="308"/>
      <c r="S380" s="308"/>
      <c r="T380" s="279"/>
      <c r="U380" s="279"/>
    </row>
    <row r="381" spans="1:21" x14ac:dyDescent="0.25">
      <c r="A381" s="282"/>
      <c r="B381" s="282" t="s">
        <v>807</v>
      </c>
      <c r="C381" s="282" t="s">
        <v>808</v>
      </c>
      <c r="D381" s="282" t="s">
        <v>120</v>
      </c>
      <c r="E381" s="282"/>
      <c r="F381" s="279"/>
      <c r="G381" s="282"/>
      <c r="H381" s="317">
        <v>9.2858492581475716E-3</v>
      </c>
      <c r="I381" s="317">
        <v>1.0948942815379503E-2</v>
      </c>
      <c r="J381" s="317">
        <v>9.616547634540229E-3</v>
      </c>
      <c r="K381" s="317">
        <v>1.0140091272250462E-2</v>
      </c>
      <c r="L381" s="317">
        <v>9.923519048939955E-3</v>
      </c>
      <c r="M381" s="317">
        <v>1.0043631027746969E-2</v>
      </c>
      <c r="N381" s="317">
        <v>9.8803470472714761E-3</v>
      </c>
      <c r="O381" s="317">
        <v>1.0011132079000618E-2</v>
      </c>
      <c r="P381" s="317">
        <v>9.9799581202726362E-3</v>
      </c>
      <c r="Q381" s="317">
        <v>9.9796391297848341E-3</v>
      </c>
      <c r="R381" s="317">
        <v>9.9163369004535706E-3</v>
      </c>
      <c r="S381" s="317">
        <v>1.0015762116476257E-2</v>
      </c>
      <c r="T381" s="287"/>
      <c r="U381" s="287"/>
    </row>
    <row r="382" spans="1:21" x14ac:dyDescent="0.25">
      <c r="A382" s="282"/>
      <c r="B382" s="282" t="s">
        <v>809</v>
      </c>
      <c r="C382" s="282" t="s">
        <v>810</v>
      </c>
      <c r="D382" s="282" t="s">
        <v>120</v>
      </c>
      <c r="E382" s="282"/>
      <c r="F382" s="282"/>
      <c r="G382" s="282"/>
      <c r="H382" s="280"/>
      <c r="I382" s="280"/>
      <c r="J382" s="280"/>
      <c r="K382" s="280"/>
      <c r="L382" s="280"/>
      <c r="M382" s="280"/>
      <c r="N382" s="280"/>
      <c r="O382" s="280"/>
      <c r="P382" s="280"/>
      <c r="Q382" s="280"/>
      <c r="R382" s="280"/>
      <c r="S382" s="280"/>
      <c r="T382" s="316">
        <v>4.3755000000000002E-2</v>
      </c>
      <c r="U382" s="316">
        <v>4.2065600000000002E-2</v>
      </c>
    </row>
    <row r="383" spans="1:21" x14ac:dyDescent="0.25">
      <c r="A383" s="282"/>
      <c r="B383" s="282" t="s">
        <v>811</v>
      </c>
      <c r="C383" s="282" t="s">
        <v>812</v>
      </c>
      <c r="D383" s="282" t="s">
        <v>120</v>
      </c>
      <c r="E383" s="282"/>
      <c r="F383" s="282"/>
      <c r="G383" s="282"/>
      <c r="H383" s="280"/>
      <c r="I383" s="280"/>
      <c r="J383" s="280"/>
      <c r="K383" s="280"/>
      <c r="L383" s="280"/>
      <c r="M383" s="280"/>
      <c r="N383" s="280"/>
      <c r="O383" s="280"/>
      <c r="P383" s="280"/>
      <c r="Q383" s="280"/>
      <c r="R383" s="280"/>
      <c r="S383" s="280"/>
      <c r="T383" s="316">
        <v>4.3755000000000002E-2</v>
      </c>
      <c r="U383" s="316">
        <v>4.2065600000000002E-2</v>
      </c>
    </row>
    <row r="384" spans="1:21" x14ac:dyDescent="0.25">
      <c r="A384" s="282"/>
      <c r="B384" s="282" t="s">
        <v>813</v>
      </c>
      <c r="C384" s="282" t="s">
        <v>814</v>
      </c>
      <c r="D384" s="282" t="s">
        <v>120</v>
      </c>
      <c r="E384" s="282"/>
      <c r="F384" s="282"/>
      <c r="G384" s="282"/>
      <c r="H384" s="280"/>
      <c r="I384" s="280"/>
      <c r="J384" s="280"/>
      <c r="K384" s="280"/>
      <c r="L384" s="280"/>
      <c r="M384" s="280"/>
      <c r="N384" s="280"/>
      <c r="O384" s="280"/>
      <c r="P384" s="280"/>
      <c r="Q384" s="280"/>
      <c r="R384" s="280"/>
      <c r="S384" s="280"/>
      <c r="T384" s="316">
        <v>0</v>
      </c>
      <c r="U384" s="316">
        <v>0</v>
      </c>
    </row>
    <row r="385" spans="1:21" x14ac:dyDescent="0.25">
      <c r="A385" s="282"/>
      <c r="B385" s="282" t="s">
        <v>815</v>
      </c>
      <c r="C385" s="282" t="s">
        <v>816</v>
      </c>
      <c r="D385" s="282" t="s">
        <v>120</v>
      </c>
      <c r="E385" s="282"/>
      <c r="F385" s="282"/>
      <c r="G385" s="282"/>
      <c r="H385" s="280"/>
      <c r="I385" s="280"/>
      <c r="J385" s="280"/>
      <c r="K385" s="280"/>
      <c r="L385" s="280"/>
      <c r="M385" s="280"/>
      <c r="N385" s="280"/>
      <c r="O385" s="280"/>
      <c r="P385" s="280"/>
      <c r="Q385" s="280"/>
      <c r="R385" s="280"/>
      <c r="S385" s="280"/>
      <c r="T385" s="316">
        <v>0</v>
      </c>
      <c r="U385" s="316">
        <v>0</v>
      </c>
    </row>
    <row r="386" spans="1:21" x14ac:dyDescent="0.25">
      <c r="A386" s="282"/>
      <c r="B386" s="282" t="s">
        <v>817</v>
      </c>
      <c r="C386" s="282" t="s">
        <v>818</v>
      </c>
      <c r="D386" s="282" t="s">
        <v>120</v>
      </c>
      <c r="E386" s="282"/>
      <c r="F386" s="282"/>
      <c r="G386" s="282"/>
      <c r="H386" s="280"/>
      <c r="I386" s="280"/>
      <c r="J386" s="280"/>
      <c r="K386" s="280"/>
      <c r="L386" s="280"/>
      <c r="M386" s="280"/>
      <c r="N386" s="280"/>
      <c r="O386" s="280"/>
      <c r="P386" s="280"/>
      <c r="Q386" s="280"/>
      <c r="R386" s="280"/>
      <c r="S386" s="280"/>
      <c r="T386" s="316">
        <v>0</v>
      </c>
      <c r="U386" s="316">
        <v>0</v>
      </c>
    </row>
    <row r="387" spans="1:21" x14ac:dyDescent="0.25">
      <c r="A387" s="282"/>
      <c r="B387" s="282" t="s">
        <v>819</v>
      </c>
      <c r="C387" s="282" t="s">
        <v>820</v>
      </c>
      <c r="D387" s="282" t="s">
        <v>120</v>
      </c>
      <c r="E387" s="282"/>
      <c r="F387" s="282"/>
      <c r="G387" s="282"/>
      <c r="H387" s="280"/>
      <c r="I387" s="280"/>
      <c r="J387" s="280"/>
      <c r="K387" s="280"/>
      <c r="L387" s="280"/>
      <c r="M387" s="280"/>
      <c r="N387" s="280"/>
      <c r="O387" s="280"/>
      <c r="P387" s="280"/>
      <c r="Q387" s="280"/>
      <c r="R387" s="280"/>
      <c r="S387" s="280"/>
      <c r="T387" s="316">
        <v>6.2903000000000001E-2</v>
      </c>
      <c r="U387" s="316">
        <v>6.2813488749999993E-2</v>
      </c>
    </row>
    <row r="388" spans="1:21" x14ac:dyDescent="0.25">
      <c r="A388" s="282"/>
      <c r="B388" s="282" t="s">
        <v>821</v>
      </c>
      <c r="C388" s="282" t="s">
        <v>822</v>
      </c>
      <c r="D388" s="282" t="s">
        <v>120</v>
      </c>
      <c r="E388" s="282"/>
      <c r="F388" s="282"/>
      <c r="G388" s="282"/>
      <c r="H388" s="280"/>
      <c r="I388" s="280"/>
      <c r="J388" s="280"/>
      <c r="K388" s="280"/>
      <c r="L388" s="280"/>
      <c r="M388" s="280"/>
      <c r="N388" s="280"/>
      <c r="O388" s="280"/>
      <c r="P388" s="280"/>
      <c r="Q388" s="280"/>
      <c r="R388" s="280"/>
      <c r="S388" s="280"/>
      <c r="T388" s="316">
        <v>6.2903000000000001E-2</v>
      </c>
      <c r="U388" s="316">
        <v>6.2813488749999993E-2</v>
      </c>
    </row>
    <row r="389" spans="1:21" x14ac:dyDescent="0.25">
      <c r="A389" s="282"/>
      <c r="B389" s="282" t="s">
        <v>823</v>
      </c>
      <c r="C389" s="282" t="s">
        <v>824</v>
      </c>
      <c r="D389" s="282" t="s">
        <v>120</v>
      </c>
      <c r="E389" s="282"/>
      <c r="F389" s="282"/>
      <c r="G389" s="282"/>
      <c r="H389" s="280"/>
      <c r="I389" s="280"/>
      <c r="J389" s="280"/>
      <c r="K389" s="280"/>
      <c r="L389" s="280"/>
      <c r="M389" s="280"/>
      <c r="N389" s="280"/>
      <c r="O389" s="280"/>
      <c r="P389" s="280"/>
      <c r="Q389" s="280"/>
      <c r="R389" s="280"/>
      <c r="S389" s="280"/>
      <c r="T389" s="316">
        <v>0</v>
      </c>
      <c r="U389" s="316">
        <v>0</v>
      </c>
    </row>
    <row r="390" spans="1:21" x14ac:dyDescent="0.25">
      <c r="A390" s="282"/>
      <c r="B390" s="282" t="s">
        <v>825</v>
      </c>
      <c r="C390" s="282" t="s">
        <v>826</v>
      </c>
      <c r="D390" s="282" t="s">
        <v>120</v>
      </c>
      <c r="E390" s="282"/>
      <c r="F390" s="282"/>
      <c r="G390" s="282"/>
      <c r="H390" s="280"/>
      <c r="I390" s="280"/>
      <c r="J390" s="280"/>
      <c r="K390" s="280"/>
      <c r="L390" s="280"/>
      <c r="M390" s="280"/>
      <c r="N390" s="280"/>
      <c r="O390" s="280"/>
      <c r="P390" s="280"/>
      <c r="Q390" s="280"/>
      <c r="R390" s="280"/>
      <c r="S390" s="280"/>
      <c r="T390" s="316">
        <v>0</v>
      </c>
      <c r="U390" s="316">
        <v>0</v>
      </c>
    </row>
    <row r="391" spans="1:21" x14ac:dyDescent="0.25">
      <c r="A391" s="282"/>
      <c r="B391" s="282" t="s">
        <v>827</v>
      </c>
      <c r="C391" s="282" t="s">
        <v>828</v>
      </c>
      <c r="D391" s="282" t="s">
        <v>120</v>
      </c>
      <c r="E391" s="282"/>
      <c r="F391" s="282"/>
      <c r="G391" s="282"/>
      <c r="H391" s="280"/>
      <c r="I391" s="280"/>
      <c r="J391" s="280"/>
      <c r="K391" s="280"/>
      <c r="L391" s="280"/>
      <c r="M391" s="280"/>
      <c r="N391" s="280"/>
      <c r="O391" s="280"/>
      <c r="P391" s="280"/>
      <c r="Q391" s="280"/>
      <c r="R391" s="280"/>
      <c r="S391" s="280"/>
      <c r="T391" s="316">
        <v>0</v>
      </c>
      <c r="U391" s="316">
        <v>0</v>
      </c>
    </row>
    <row r="392" spans="1:21" x14ac:dyDescent="0.25">
      <c r="A392" s="282"/>
      <c r="B392" s="282" t="s">
        <v>829</v>
      </c>
      <c r="C392" s="282" t="s">
        <v>830</v>
      </c>
      <c r="D392" s="282" t="s">
        <v>120</v>
      </c>
      <c r="E392" s="282"/>
      <c r="F392" s="282"/>
      <c r="G392" s="282"/>
      <c r="H392" s="280"/>
      <c r="I392" s="280"/>
      <c r="J392" s="280"/>
      <c r="K392" s="280"/>
      <c r="L392" s="280"/>
      <c r="M392" s="280"/>
      <c r="N392" s="280"/>
      <c r="O392" s="280"/>
      <c r="P392" s="280"/>
      <c r="Q392" s="280"/>
      <c r="R392" s="280"/>
      <c r="S392" s="280"/>
      <c r="T392" s="316">
        <v>0.6</v>
      </c>
      <c r="U392" s="316">
        <v>0.6</v>
      </c>
    </row>
    <row r="393" spans="1:21" x14ac:dyDescent="0.25">
      <c r="A393" s="282"/>
      <c r="B393" s="282" t="s">
        <v>831</v>
      </c>
      <c r="C393" s="282" t="s">
        <v>832</v>
      </c>
      <c r="D393" s="282" t="s">
        <v>120</v>
      </c>
      <c r="E393" s="282"/>
      <c r="F393" s="282"/>
      <c r="G393" s="282"/>
      <c r="H393" s="280"/>
      <c r="I393" s="280"/>
      <c r="J393" s="280"/>
      <c r="K393" s="280"/>
      <c r="L393" s="280"/>
      <c r="M393" s="280"/>
      <c r="N393" s="280"/>
      <c r="O393" s="280"/>
      <c r="P393" s="280"/>
      <c r="Q393" s="280"/>
      <c r="R393" s="280"/>
      <c r="S393" s="280"/>
      <c r="T393" s="316">
        <v>0.6</v>
      </c>
      <c r="U393" s="316">
        <v>0.6</v>
      </c>
    </row>
    <row r="394" spans="1:21" x14ac:dyDescent="0.25">
      <c r="A394" s="282"/>
      <c r="B394" s="282" t="s">
        <v>833</v>
      </c>
      <c r="C394" s="282" t="s">
        <v>834</v>
      </c>
      <c r="D394" s="282" t="s">
        <v>120</v>
      </c>
      <c r="E394" s="282"/>
      <c r="F394" s="282"/>
      <c r="G394" s="282"/>
      <c r="H394" s="280"/>
      <c r="I394" s="280"/>
      <c r="J394" s="280"/>
      <c r="K394" s="280"/>
      <c r="L394" s="280"/>
      <c r="M394" s="280"/>
      <c r="N394" s="280"/>
      <c r="O394" s="280"/>
      <c r="P394" s="280"/>
      <c r="Q394" s="280"/>
      <c r="R394" s="280"/>
      <c r="S394" s="280"/>
      <c r="T394" s="316">
        <v>0</v>
      </c>
      <c r="U394" s="316">
        <v>0</v>
      </c>
    </row>
    <row r="395" spans="1:21" x14ac:dyDescent="0.25">
      <c r="A395" s="282"/>
      <c r="B395" s="282" t="s">
        <v>835</v>
      </c>
      <c r="C395" s="282" t="s">
        <v>836</v>
      </c>
      <c r="D395" s="282" t="s">
        <v>120</v>
      </c>
      <c r="E395" s="282"/>
      <c r="F395" s="282"/>
      <c r="G395" s="282"/>
      <c r="H395" s="280"/>
      <c r="I395" s="280"/>
      <c r="J395" s="280"/>
      <c r="K395" s="280"/>
      <c r="L395" s="280"/>
      <c r="M395" s="280"/>
      <c r="N395" s="280"/>
      <c r="O395" s="280"/>
      <c r="P395" s="280"/>
      <c r="Q395" s="280"/>
      <c r="R395" s="280"/>
      <c r="S395" s="280"/>
      <c r="T395" s="316">
        <v>0</v>
      </c>
      <c r="U395" s="316">
        <v>0</v>
      </c>
    </row>
    <row r="396" spans="1:21" x14ac:dyDescent="0.25">
      <c r="A396" s="282"/>
      <c r="B396" s="282" t="s">
        <v>837</v>
      </c>
      <c r="C396" s="282" t="s">
        <v>838</v>
      </c>
      <c r="D396" s="282" t="s">
        <v>120</v>
      </c>
      <c r="E396" s="282"/>
      <c r="F396" s="282"/>
      <c r="G396" s="282"/>
      <c r="H396" s="280"/>
      <c r="I396" s="280"/>
      <c r="J396" s="280"/>
      <c r="K396" s="280"/>
      <c r="L396" s="280"/>
      <c r="M396" s="280"/>
      <c r="N396" s="280"/>
      <c r="O396" s="280"/>
      <c r="P396" s="280"/>
      <c r="Q396" s="280"/>
      <c r="R396" s="280"/>
      <c r="S396" s="280"/>
      <c r="T396" s="316">
        <v>0</v>
      </c>
      <c r="U396" s="316">
        <v>0</v>
      </c>
    </row>
    <row r="397" spans="1:21" x14ac:dyDescent="0.25">
      <c r="A397" s="276"/>
      <c r="B397" s="276" t="s">
        <v>839</v>
      </c>
      <c r="C397" s="276" t="s">
        <v>840</v>
      </c>
      <c r="D397" s="276" t="s">
        <v>189</v>
      </c>
      <c r="E397" s="276"/>
      <c r="F397" s="279"/>
      <c r="G397" s="279"/>
      <c r="H397" s="317">
        <v>0</v>
      </c>
      <c r="I397" s="317">
        <v>0</v>
      </c>
      <c r="J397" s="323">
        <v>0</v>
      </c>
      <c r="K397" s="323">
        <v>0</v>
      </c>
      <c r="L397" s="323">
        <v>0</v>
      </c>
      <c r="M397" s="323">
        <v>0</v>
      </c>
      <c r="N397" s="323">
        <v>0</v>
      </c>
      <c r="O397" s="308"/>
      <c r="P397" s="308"/>
      <c r="Q397" s="308"/>
      <c r="R397" s="308"/>
      <c r="S397" s="308"/>
      <c r="T397" s="279"/>
      <c r="U397" s="279"/>
    </row>
    <row r="398" spans="1:21" x14ac:dyDescent="0.25">
      <c r="A398" s="276"/>
      <c r="B398" s="276" t="s">
        <v>841</v>
      </c>
      <c r="C398" s="276" t="s">
        <v>842</v>
      </c>
      <c r="D398" s="276" t="s">
        <v>189</v>
      </c>
      <c r="E398" s="276"/>
      <c r="F398" s="279"/>
      <c r="G398" s="279"/>
      <c r="H398" s="279"/>
      <c r="I398" s="317">
        <v>0</v>
      </c>
      <c r="J398" s="317">
        <v>0</v>
      </c>
      <c r="K398" s="317">
        <v>0</v>
      </c>
      <c r="L398" s="317">
        <v>0</v>
      </c>
      <c r="M398" s="317">
        <v>0</v>
      </c>
      <c r="N398" s="317">
        <v>0</v>
      </c>
      <c r="O398" s="308"/>
      <c r="P398" s="308"/>
      <c r="Q398" s="308"/>
      <c r="R398" s="308"/>
      <c r="S398" s="308"/>
      <c r="T398" s="279"/>
      <c r="U398" s="279"/>
    </row>
    <row r="399" spans="1:21" x14ac:dyDescent="0.25">
      <c r="A399" s="277"/>
      <c r="B399" s="277" t="s">
        <v>843</v>
      </c>
      <c r="C399" s="277" t="s">
        <v>844</v>
      </c>
      <c r="D399" s="277" t="s">
        <v>845</v>
      </c>
      <c r="E399" s="277"/>
      <c r="F399" s="279"/>
      <c r="G399" s="284"/>
      <c r="H399" s="304"/>
      <c r="I399" s="304"/>
      <c r="J399" s="304"/>
      <c r="K399" s="304"/>
      <c r="L399" s="304"/>
      <c r="M399" s="304"/>
      <c r="N399" s="304"/>
      <c r="O399" s="304"/>
      <c r="P399" s="304"/>
      <c r="Q399" s="304"/>
      <c r="R399" s="304"/>
      <c r="S399" s="304"/>
      <c r="T399" s="317">
        <v>0</v>
      </c>
      <c r="U399" s="279"/>
    </row>
    <row r="400" spans="1:21" x14ac:dyDescent="0.25">
      <c r="A400" s="277"/>
      <c r="B400" s="277" t="s">
        <v>846</v>
      </c>
      <c r="C400" s="277" t="s">
        <v>847</v>
      </c>
      <c r="D400" s="277" t="s">
        <v>845</v>
      </c>
      <c r="E400" s="277"/>
      <c r="F400" s="279"/>
      <c r="G400" s="284"/>
      <c r="H400" s="304"/>
      <c r="I400" s="304"/>
      <c r="J400" s="304"/>
      <c r="K400" s="304"/>
      <c r="L400" s="304"/>
      <c r="M400" s="304"/>
      <c r="N400" s="304"/>
      <c r="O400" s="304"/>
      <c r="P400" s="304"/>
      <c r="Q400" s="304"/>
      <c r="R400" s="304"/>
      <c r="S400" s="304"/>
      <c r="T400" s="317">
        <v>0</v>
      </c>
      <c r="U400" s="279"/>
    </row>
    <row r="401" spans="1:21" x14ac:dyDescent="0.25">
      <c r="A401" s="277"/>
      <c r="B401" s="277" t="s">
        <v>848</v>
      </c>
      <c r="C401" s="277" t="s">
        <v>849</v>
      </c>
      <c r="D401" s="277" t="s">
        <v>845</v>
      </c>
      <c r="E401" s="277"/>
      <c r="F401" s="279"/>
      <c r="G401" s="284"/>
      <c r="H401" s="304"/>
      <c r="I401" s="304"/>
      <c r="J401" s="304"/>
      <c r="K401" s="304"/>
      <c r="L401" s="304"/>
      <c r="M401" s="304"/>
      <c r="N401" s="304"/>
      <c r="O401" s="304"/>
      <c r="P401" s="304"/>
      <c r="Q401" s="304"/>
      <c r="R401" s="304"/>
      <c r="S401" s="304"/>
      <c r="T401" s="317">
        <v>0</v>
      </c>
      <c r="U401" s="279"/>
    </row>
    <row r="402" spans="1:21" x14ac:dyDescent="0.25">
      <c r="A402" s="277"/>
      <c r="B402" s="277" t="s">
        <v>850</v>
      </c>
      <c r="C402" s="277" t="s">
        <v>851</v>
      </c>
      <c r="D402" s="277" t="s">
        <v>845</v>
      </c>
      <c r="E402" s="277"/>
      <c r="F402" s="279"/>
      <c r="G402" s="284"/>
      <c r="H402" s="304"/>
      <c r="I402" s="304"/>
      <c r="J402" s="304"/>
      <c r="K402" s="304"/>
      <c r="L402" s="304"/>
      <c r="M402" s="304"/>
      <c r="N402" s="304"/>
      <c r="O402" s="304"/>
      <c r="P402" s="304"/>
      <c r="Q402" s="304"/>
      <c r="R402" s="304"/>
      <c r="S402" s="304"/>
      <c r="T402" s="317">
        <v>0</v>
      </c>
      <c r="U402" s="279"/>
    </row>
    <row r="403" spans="1:21" x14ac:dyDescent="0.25">
      <c r="A403" s="277"/>
      <c r="B403" s="277" t="s">
        <v>852</v>
      </c>
      <c r="C403" s="277" t="s">
        <v>853</v>
      </c>
      <c r="D403" s="277" t="s">
        <v>845</v>
      </c>
      <c r="E403" s="277"/>
      <c r="F403" s="279"/>
      <c r="G403" s="284"/>
      <c r="H403" s="304"/>
      <c r="I403" s="304"/>
      <c r="J403" s="304"/>
      <c r="K403" s="304"/>
      <c r="L403" s="304"/>
      <c r="M403" s="304"/>
      <c r="N403" s="304"/>
      <c r="O403" s="304"/>
      <c r="P403" s="304"/>
      <c r="Q403" s="304"/>
      <c r="R403" s="304"/>
      <c r="S403" s="304"/>
      <c r="T403" s="317">
        <v>0</v>
      </c>
      <c r="U403" s="279"/>
    </row>
    <row r="404" spans="1:21" x14ac:dyDescent="0.25">
      <c r="A404" s="277"/>
      <c r="B404" s="277" t="s">
        <v>854</v>
      </c>
      <c r="C404" s="277" t="s">
        <v>855</v>
      </c>
      <c r="D404" s="277" t="s">
        <v>845</v>
      </c>
      <c r="E404" s="277"/>
      <c r="F404" s="279"/>
      <c r="G404" s="284"/>
      <c r="H404" s="304"/>
      <c r="I404" s="304"/>
      <c r="J404" s="304"/>
      <c r="K404" s="304"/>
      <c r="L404" s="304"/>
      <c r="M404" s="304"/>
      <c r="N404" s="304"/>
      <c r="O404" s="304"/>
      <c r="P404" s="304"/>
      <c r="Q404" s="304"/>
      <c r="R404" s="304"/>
      <c r="S404" s="304"/>
      <c r="T404" s="317">
        <v>0</v>
      </c>
      <c r="U404" s="279"/>
    </row>
    <row r="405" spans="1:21" x14ac:dyDescent="0.25">
      <c r="A405" s="277"/>
      <c r="B405" s="277" t="s">
        <v>856</v>
      </c>
      <c r="C405" s="277" t="s">
        <v>857</v>
      </c>
      <c r="D405" s="277" t="s">
        <v>845</v>
      </c>
      <c r="E405" s="277"/>
      <c r="F405" s="279"/>
      <c r="G405" s="284"/>
      <c r="H405" s="304"/>
      <c r="I405" s="304"/>
      <c r="J405" s="304"/>
      <c r="K405" s="304"/>
      <c r="L405" s="304"/>
      <c r="M405" s="304"/>
      <c r="N405" s="304"/>
      <c r="O405" s="304"/>
      <c r="P405" s="304"/>
      <c r="Q405" s="304"/>
      <c r="R405" s="304"/>
      <c r="S405" s="304"/>
      <c r="T405" s="317">
        <v>0</v>
      </c>
      <c r="U405" s="279"/>
    </row>
    <row r="406" spans="1:21" x14ac:dyDescent="0.25">
      <c r="A406" s="277"/>
      <c r="B406" s="277" t="s">
        <v>858</v>
      </c>
      <c r="C406" s="277" t="s">
        <v>859</v>
      </c>
      <c r="D406" s="277" t="s">
        <v>845</v>
      </c>
      <c r="E406" s="277"/>
      <c r="F406" s="279"/>
      <c r="G406" s="284"/>
      <c r="H406" s="304"/>
      <c r="I406" s="304"/>
      <c r="J406" s="304"/>
      <c r="K406" s="304"/>
      <c r="L406" s="304"/>
      <c r="M406" s="304"/>
      <c r="N406" s="304"/>
      <c r="O406" s="304"/>
      <c r="P406" s="304"/>
      <c r="Q406" s="304"/>
      <c r="R406" s="304"/>
      <c r="S406" s="304"/>
      <c r="T406" s="317">
        <v>0</v>
      </c>
      <c r="U406" s="279"/>
    </row>
    <row r="407" spans="1:21" x14ac:dyDescent="0.25">
      <c r="A407" s="277"/>
      <c r="B407" s="277" t="s">
        <v>860</v>
      </c>
      <c r="C407" s="277" t="s">
        <v>861</v>
      </c>
      <c r="D407" s="277" t="s">
        <v>845</v>
      </c>
      <c r="E407" s="277"/>
      <c r="F407" s="279"/>
      <c r="G407" s="284"/>
      <c r="H407" s="304"/>
      <c r="I407" s="304"/>
      <c r="J407" s="304"/>
      <c r="K407" s="304"/>
      <c r="L407" s="304"/>
      <c r="M407" s="304"/>
      <c r="N407" s="304"/>
      <c r="O407" s="304"/>
      <c r="P407" s="304"/>
      <c r="Q407" s="304"/>
      <c r="R407" s="304"/>
      <c r="S407" s="304"/>
      <c r="T407" s="317">
        <v>0</v>
      </c>
      <c r="U407" s="279"/>
    </row>
    <row r="408" spans="1:21" x14ac:dyDescent="0.25">
      <c r="A408" s="277"/>
      <c r="B408" s="277" t="s">
        <v>862</v>
      </c>
      <c r="C408" s="277" t="s">
        <v>863</v>
      </c>
      <c r="D408" s="277" t="s">
        <v>845</v>
      </c>
      <c r="E408" s="277"/>
      <c r="F408" s="279"/>
      <c r="G408" s="284"/>
      <c r="H408" s="304"/>
      <c r="I408" s="304"/>
      <c r="J408" s="304"/>
      <c r="K408" s="304"/>
      <c r="L408" s="304"/>
      <c r="M408" s="304"/>
      <c r="N408" s="304"/>
      <c r="O408" s="304"/>
      <c r="P408" s="304"/>
      <c r="Q408" s="304"/>
      <c r="R408" s="304"/>
      <c r="S408" s="304"/>
      <c r="T408" s="317">
        <v>0</v>
      </c>
      <c r="U408" s="279"/>
    </row>
    <row r="409" spans="1:21" x14ac:dyDescent="0.25">
      <c r="A409" s="284"/>
      <c r="B409" s="284" t="s">
        <v>864</v>
      </c>
      <c r="C409" s="284" t="s">
        <v>865</v>
      </c>
      <c r="D409" s="284" t="s">
        <v>120</v>
      </c>
      <c r="E409" s="277"/>
      <c r="F409" s="279"/>
      <c r="G409" s="284"/>
      <c r="H409" s="316">
        <v>0</v>
      </c>
      <c r="I409" s="316">
        <v>0</v>
      </c>
      <c r="J409" s="316">
        <v>0</v>
      </c>
      <c r="K409" s="316">
        <v>0</v>
      </c>
      <c r="L409" s="316">
        <v>0</v>
      </c>
      <c r="M409" s="316">
        <v>0</v>
      </c>
      <c r="N409" s="316">
        <v>0</v>
      </c>
      <c r="O409" s="308"/>
      <c r="P409" s="308"/>
      <c r="Q409" s="308"/>
      <c r="R409" s="308"/>
      <c r="S409" s="308"/>
      <c r="T409" s="287"/>
      <c r="U409" s="279"/>
    </row>
    <row r="410" spans="1:21" x14ac:dyDescent="0.25">
      <c r="A410" s="284"/>
      <c r="B410" s="284" t="s">
        <v>866</v>
      </c>
      <c r="C410" s="284" t="s">
        <v>867</v>
      </c>
      <c r="D410" s="284" t="s">
        <v>120</v>
      </c>
      <c r="E410" s="277"/>
      <c r="F410" s="279"/>
      <c r="G410" s="284"/>
      <c r="H410" s="316">
        <v>0</v>
      </c>
      <c r="I410" s="316">
        <v>0</v>
      </c>
      <c r="J410" s="316">
        <v>0</v>
      </c>
      <c r="K410" s="316">
        <v>0</v>
      </c>
      <c r="L410" s="316">
        <v>0</v>
      </c>
      <c r="M410" s="316">
        <v>0</v>
      </c>
      <c r="N410" s="316">
        <v>0</v>
      </c>
      <c r="O410" s="308"/>
      <c r="P410" s="308"/>
      <c r="Q410" s="308"/>
      <c r="R410" s="308"/>
      <c r="S410" s="308"/>
      <c r="T410" s="287"/>
      <c r="U410" s="279"/>
    </row>
    <row r="411" spans="1:21" x14ac:dyDescent="0.25">
      <c r="A411" s="284"/>
      <c r="B411" s="284" t="s">
        <v>868</v>
      </c>
      <c r="C411" s="284" t="s">
        <v>869</v>
      </c>
      <c r="D411" s="284" t="s">
        <v>120</v>
      </c>
      <c r="E411" s="277"/>
      <c r="F411" s="279"/>
      <c r="G411" s="284"/>
      <c r="H411" s="316">
        <v>0</v>
      </c>
      <c r="I411" s="316">
        <v>0</v>
      </c>
      <c r="J411" s="316">
        <v>0</v>
      </c>
      <c r="K411" s="316">
        <v>0</v>
      </c>
      <c r="L411" s="316">
        <v>0</v>
      </c>
      <c r="M411" s="316">
        <v>0</v>
      </c>
      <c r="N411" s="316">
        <v>0</v>
      </c>
      <c r="O411" s="308"/>
      <c r="P411" s="308"/>
      <c r="Q411" s="308"/>
      <c r="R411" s="308"/>
      <c r="S411" s="308"/>
      <c r="T411" s="287"/>
      <c r="U411" s="287"/>
    </row>
    <row r="412" spans="1:21" x14ac:dyDescent="0.25">
      <c r="A412" s="284"/>
      <c r="B412" s="284" t="s">
        <v>870</v>
      </c>
      <c r="C412" s="284" t="s">
        <v>871</v>
      </c>
      <c r="D412" s="284" t="s">
        <v>120</v>
      </c>
      <c r="E412" s="277"/>
      <c r="F412" s="279"/>
      <c r="G412" s="284"/>
      <c r="H412" s="316">
        <v>0</v>
      </c>
      <c r="I412" s="316">
        <v>0</v>
      </c>
      <c r="J412" s="316">
        <v>0</v>
      </c>
      <c r="K412" s="316">
        <v>0</v>
      </c>
      <c r="L412" s="316">
        <v>0</v>
      </c>
      <c r="M412" s="316">
        <v>0</v>
      </c>
      <c r="N412" s="316">
        <v>0</v>
      </c>
      <c r="O412" s="308"/>
      <c r="P412" s="308"/>
      <c r="Q412" s="308"/>
      <c r="R412" s="308"/>
      <c r="S412" s="308"/>
      <c r="T412" s="287"/>
      <c r="U412" s="287"/>
    </row>
    <row r="413" spans="1:21" x14ac:dyDescent="0.25">
      <c r="A413" s="284"/>
      <c r="B413" s="284" t="s">
        <v>872</v>
      </c>
      <c r="C413" s="284" t="s">
        <v>873</v>
      </c>
      <c r="D413" s="284" t="s">
        <v>120</v>
      </c>
      <c r="E413" s="277"/>
      <c r="F413" s="279"/>
      <c r="G413" s="284"/>
      <c r="H413" s="316">
        <v>0</v>
      </c>
      <c r="I413" s="316">
        <v>0</v>
      </c>
      <c r="J413" s="316">
        <v>0</v>
      </c>
      <c r="K413" s="316">
        <v>0</v>
      </c>
      <c r="L413" s="316">
        <v>0</v>
      </c>
      <c r="M413" s="316">
        <v>0</v>
      </c>
      <c r="N413" s="316">
        <v>0</v>
      </c>
      <c r="O413" s="308"/>
      <c r="P413" s="308"/>
      <c r="Q413" s="308"/>
      <c r="R413" s="308"/>
      <c r="S413" s="308"/>
      <c r="T413" s="287"/>
      <c r="U413" s="287"/>
    </row>
    <row r="414" spans="1:21" x14ac:dyDescent="0.25">
      <c r="A414" s="284"/>
      <c r="B414" s="284" t="s">
        <v>874</v>
      </c>
      <c r="C414" s="284" t="s">
        <v>875</v>
      </c>
      <c r="D414" s="284" t="s">
        <v>120</v>
      </c>
      <c r="E414" s="277"/>
      <c r="F414" s="279"/>
      <c r="G414" s="284"/>
      <c r="H414" s="316">
        <v>0</v>
      </c>
      <c r="I414" s="316">
        <v>0</v>
      </c>
      <c r="J414" s="316">
        <v>0</v>
      </c>
      <c r="K414" s="316">
        <v>0</v>
      </c>
      <c r="L414" s="316">
        <v>0</v>
      </c>
      <c r="M414" s="316">
        <v>0</v>
      </c>
      <c r="N414" s="316">
        <v>0</v>
      </c>
      <c r="O414" s="308"/>
      <c r="P414" s="308"/>
      <c r="Q414" s="308"/>
      <c r="R414" s="308"/>
      <c r="S414" s="308"/>
      <c r="T414" s="287"/>
      <c r="U414" s="287"/>
    </row>
    <row r="415" spans="1:21" x14ac:dyDescent="0.25">
      <c r="A415" s="284"/>
      <c r="B415" s="284" t="s">
        <v>876</v>
      </c>
      <c r="C415" s="284" t="s">
        <v>877</v>
      </c>
      <c r="D415" s="284" t="s">
        <v>120</v>
      </c>
      <c r="E415" s="277"/>
      <c r="F415" s="279"/>
      <c r="G415" s="284"/>
      <c r="H415" s="316">
        <v>0</v>
      </c>
      <c r="I415" s="316">
        <v>0</v>
      </c>
      <c r="J415" s="316">
        <v>0</v>
      </c>
      <c r="K415" s="316">
        <v>0</v>
      </c>
      <c r="L415" s="316">
        <v>0</v>
      </c>
      <c r="M415" s="316">
        <v>0</v>
      </c>
      <c r="N415" s="316">
        <v>0</v>
      </c>
      <c r="O415" s="308"/>
      <c r="P415" s="308"/>
      <c r="Q415" s="308"/>
      <c r="R415" s="308"/>
      <c r="S415" s="308"/>
      <c r="T415" s="287"/>
      <c r="U415" s="287"/>
    </row>
    <row r="416" spans="1:21" x14ac:dyDescent="0.25">
      <c r="A416" s="284"/>
      <c r="B416" s="284" t="s">
        <v>878</v>
      </c>
      <c r="C416" s="284" t="s">
        <v>879</v>
      </c>
      <c r="D416" s="284" t="s">
        <v>120</v>
      </c>
      <c r="E416" s="277"/>
      <c r="F416" s="279"/>
      <c r="G416" s="284"/>
      <c r="H416" s="316">
        <v>0</v>
      </c>
      <c r="I416" s="316">
        <v>0</v>
      </c>
      <c r="J416" s="316">
        <v>0</v>
      </c>
      <c r="K416" s="316">
        <v>0</v>
      </c>
      <c r="L416" s="316">
        <v>0</v>
      </c>
      <c r="M416" s="316">
        <v>0</v>
      </c>
      <c r="N416" s="316">
        <v>0</v>
      </c>
      <c r="O416" s="308"/>
      <c r="P416" s="308"/>
      <c r="Q416" s="308"/>
      <c r="R416" s="308"/>
      <c r="S416" s="308"/>
      <c r="T416" s="287"/>
      <c r="U416" s="287"/>
    </row>
    <row r="417" spans="1:21" x14ac:dyDescent="0.25">
      <c r="A417" s="284"/>
      <c r="B417" s="284" t="s">
        <v>880</v>
      </c>
      <c r="C417" s="284" t="s">
        <v>881</v>
      </c>
      <c r="D417" s="284" t="s">
        <v>120</v>
      </c>
      <c r="E417" s="277"/>
      <c r="F417" s="279"/>
      <c r="G417" s="284"/>
      <c r="H417" s="316">
        <v>0</v>
      </c>
      <c r="I417" s="316">
        <v>0</v>
      </c>
      <c r="J417" s="316">
        <v>0</v>
      </c>
      <c r="K417" s="316">
        <v>0</v>
      </c>
      <c r="L417" s="316">
        <v>0</v>
      </c>
      <c r="M417" s="316">
        <v>0</v>
      </c>
      <c r="N417" s="316">
        <v>0</v>
      </c>
      <c r="O417" s="308"/>
      <c r="P417" s="308"/>
      <c r="Q417" s="308"/>
      <c r="R417" s="308"/>
      <c r="S417" s="308"/>
      <c r="T417" s="287"/>
      <c r="U417" s="287"/>
    </row>
    <row r="418" spans="1:21" x14ac:dyDescent="0.25">
      <c r="A418" s="284"/>
      <c r="B418" s="284" t="s">
        <v>882</v>
      </c>
      <c r="C418" s="284" t="s">
        <v>883</v>
      </c>
      <c r="D418" s="284" t="s">
        <v>120</v>
      </c>
      <c r="E418" s="277"/>
      <c r="F418" s="279"/>
      <c r="G418" s="284"/>
      <c r="H418" s="316">
        <v>0</v>
      </c>
      <c r="I418" s="316">
        <v>0</v>
      </c>
      <c r="J418" s="316">
        <v>0</v>
      </c>
      <c r="K418" s="316">
        <v>0</v>
      </c>
      <c r="L418" s="316">
        <v>0</v>
      </c>
      <c r="M418" s="316">
        <v>0</v>
      </c>
      <c r="N418" s="316">
        <v>0</v>
      </c>
      <c r="O418" s="308"/>
      <c r="P418" s="308"/>
      <c r="Q418" s="308"/>
      <c r="R418" s="308"/>
      <c r="S418" s="308"/>
      <c r="T418" s="287"/>
      <c r="U418" s="287"/>
    </row>
    <row r="419" spans="1:21" x14ac:dyDescent="0.25">
      <c r="A419" s="276"/>
      <c r="B419" s="276" t="s">
        <v>884</v>
      </c>
      <c r="C419" s="276" t="s">
        <v>885</v>
      </c>
      <c r="D419" s="276" t="s">
        <v>189</v>
      </c>
      <c r="E419" s="276"/>
      <c r="F419" s="279"/>
      <c r="G419" s="279"/>
      <c r="H419" s="279"/>
      <c r="I419" s="317">
        <v>33.645771074830108</v>
      </c>
      <c r="J419" s="279"/>
      <c r="K419" s="279"/>
      <c r="L419" s="279"/>
      <c r="M419" s="279"/>
      <c r="N419" s="279"/>
      <c r="O419" s="279"/>
      <c r="P419" s="279"/>
      <c r="Q419" s="279"/>
      <c r="R419" s="279"/>
      <c r="S419" s="279"/>
      <c r="T419" s="287"/>
      <c r="U419" s="279"/>
    </row>
    <row r="420" spans="1:21" x14ac:dyDescent="0.25">
      <c r="A420" s="276"/>
      <c r="B420" s="276" t="s">
        <v>886</v>
      </c>
      <c r="C420" s="276" t="s">
        <v>887</v>
      </c>
      <c r="D420" s="276" t="s">
        <v>189</v>
      </c>
      <c r="E420" s="276"/>
      <c r="F420" s="279"/>
      <c r="G420" s="279"/>
      <c r="H420" s="279"/>
      <c r="I420" s="317">
        <v>1.2181954214966022</v>
      </c>
      <c r="J420" s="279"/>
      <c r="K420" s="279"/>
      <c r="L420" s="279"/>
      <c r="M420" s="279"/>
      <c r="N420" s="279"/>
      <c r="O420" s="279"/>
      <c r="P420" s="279"/>
      <c r="Q420" s="279"/>
      <c r="R420" s="279"/>
      <c r="S420" s="279"/>
      <c r="T420" s="287"/>
      <c r="U420" s="279"/>
    </row>
    <row r="421" spans="1:21" x14ac:dyDescent="0.25">
      <c r="A421" s="276"/>
      <c r="B421" s="276" t="s">
        <v>888</v>
      </c>
      <c r="C421" s="276" t="s">
        <v>889</v>
      </c>
      <c r="D421" s="276" t="s">
        <v>189</v>
      </c>
      <c r="E421" s="276"/>
      <c r="F421" s="279"/>
      <c r="G421" s="279"/>
      <c r="H421" s="279"/>
      <c r="I421" s="317">
        <v>1461.0440039930145</v>
      </c>
      <c r="J421" s="279"/>
      <c r="K421" s="279"/>
      <c r="L421" s="279"/>
      <c r="M421" s="279"/>
      <c r="N421" s="279"/>
      <c r="O421" s="279"/>
      <c r="P421" s="279"/>
      <c r="Q421" s="279"/>
      <c r="R421" s="279"/>
      <c r="S421" s="279"/>
      <c r="T421" s="287"/>
      <c r="U421" s="279"/>
    </row>
    <row r="422" spans="1:21" x14ac:dyDescent="0.25">
      <c r="A422" s="276"/>
      <c r="B422" s="276" t="s">
        <v>890</v>
      </c>
      <c r="C422" s="276" t="s">
        <v>891</v>
      </c>
      <c r="D422" s="276" t="s">
        <v>189</v>
      </c>
      <c r="E422" s="276"/>
      <c r="F422" s="279"/>
      <c r="G422" s="279"/>
      <c r="H422" s="279"/>
      <c r="I422" s="317">
        <v>56.99406007986029</v>
      </c>
      <c r="J422" s="279"/>
      <c r="K422" s="279"/>
      <c r="L422" s="279"/>
      <c r="M422" s="279"/>
      <c r="N422" s="279"/>
      <c r="O422" s="279"/>
      <c r="P422" s="279"/>
      <c r="Q422" s="279"/>
      <c r="R422" s="279"/>
      <c r="S422" s="279"/>
      <c r="T422" s="287"/>
      <c r="U422" s="279"/>
    </row>
    <row r="423" spans="1:21" x14ac:dyDescent="0.25">
      <c r="A423" s="276"/>
      <c r="B423" s="276" t="s">
        <v>892</v>
      </c>
      <c r="C423" s="276" t="s">
        <v>893</v>
      </c>
      <c r="D423" s="276" t="s">
        <v>189</v>
      </c>
      <c r="E423" s="276"/>
      <c r="F423" s="279"/>
      <c r="G423" s="279"/>
      <c r="H423" s="279"/>
      <c r="I423" s="317">
        <v>0</v>
      </c>
      <c r="J423" s="279"/>
      <c r="K423" s="279"/>
      <c r="L423" s="279"/>
      <c r="M423" s="279"/>
      <c r="N423" s="279"/>
      <c r="O423" s="279"/>
      <c r="P423" s="279"/>
      <c r="Q423" s="279"/>
      <c r="R423" s="279"/>
      <c r="S423" s="279"/>
      <c r="T423" s="287"/>
      <c r="U423" s="279"/>
    </row>
    <row r="424" spans="1:21" x14ac:dyDescent="0.25">
      <c r="A424" s="276"/>
      <c r="B424" s="276" t="s">
        <v>894</v>
      </c>
      <c r="C424" s="276" t="s">
        <v>895</v>
      </c>
      <c r="D424" s="276" t="s">
        <v>189</v>
      </c>
      <c r="E424" s="276"/>
      <c r="F424" s="279"/>
      <c r="G424" s="279"/>
      <c r="H424" s="279"/>
      <c r="I424" s="317">
        <v>0</v>
      </c>
      <c r="J424" s="279"/>
      <c r="K424" s="279"/>
      <c r="L424" s="279"/>
      <c r="M424" s="279"/>
      <c r="N424" s="279"/>
      <c r="O424" s="279"/>
      <c r="P424" s="279"/>
      <c r="Q424" s="279"/>
      <c r="R424" s="279"/>
      <c r="S424" s="279"/>
      <c r="T424" s="287"/>
      <c r="U424" s="279"/>
    </row>
    <row r="425" spans="1:21" x14ac:dyDescent="0.25">
      <c r="A425" s="276"/>
      <c r="B425" s="276" t="s">
        <v>896</v>
      </c>
      <c r="C425" s="276" t="s">
        <v>897</v>
      </c>
      <c r="D425" s="276" t="s">
        <v>189</v>
      </c>
      <c r="E425" s="276"/>
      <c r="F425" s="279"/>
      <c r="G425" s="279"/>
      <c r="H425" s="279"/>
      <c r="I425" s="317">
        <v>0</v>
      </c>
      <c r="J425" s="279"/>
      <c r="K425" s="279"/>
      <c r="L425" s="279"/>
      <c r="M425" s="279"/>
      <c r="N425" s="279"/>
      <c r="O425" s="279"/>
      <c r="P425" s="279"/>
      <c r="Q425" s="279"/>
      <c r="R425" s="279"/>
      <c r="S425" s="279"/>
      <c r="T425" s="287"/>
      <c r="U425" s="279"/>
    </row>
    <row r="426" spans="1:21" x14ac:dyDescent="0.25">
      <c r="A426" s="276"/>
      <c r="B426" s="276" t="s">
        <v>898</v>
      </c>
      <c r="C426" s="276" t="s">
        <v>899</v>
      </c>
      <c r="D426" s="276" t="s">
        <v>189</v>
      </c>
      <c r="E426" s="276"/>
      <c r="F426" s="279"/>
      <c r="G426" s="279"/>
      <c r="H426" s="279"/>
      <c r="I426" s="317">
        <v>0</v>
      </c>
      <c r="J426" s="279"/>
      <c r="K426" s="279"/>
      <c r="L426" s="279"/>
      <c r="M426" s="279"/>
      <c r="N426" s="279"/>
      <c r="O426" s="279"/>
      <c r="P426" s="279"/>
      <c r="Q426" s="279"/>
      <c r="R426" s="279"/>
      <c r="S426" s="279"/>
      <c r="T426" s="287"/>
      <c r="U426" s="279"/>
    </row>
    <row r="427" spans="1:21" x14ac:dyDescent="0.25">
      <c r="A427" s="276"/>
      <c r="B427" s="276" t="s">
        <v>900</v>
      </c>
      <c r="C427" s="276" t="s">
        <v>901</v>
      </c>
      <c r="D427" s="276" t="s">
        <v>189</v>
      </c>
      <c r="E427" s="276"/>
      <c r="F427" s="279"/>
      <c r="G427" s="279"/>
      <c r="H427" s="279"/>
      <c r="I427" s="317">
        <v>0</v>
      </c>
      <c r="J427" s="279"/>
      <c r="K427" s="279"/>
      <c r="L427" s="279"/>
      <c r="M427" s="279"/>
      <c r="N427" s="279"/>
      <c r="O427" s="279"/>
      <c r="P427" s="279"/>
      <c r="Q427" s="279"/>
      <c r="R427" s="279"/>
      <c r="S427" s="279"/>
      <c r="T427" s="287"/>
      <c r="U427" s="279"/>
    </row>
    <row r="428" spans="1:21" x14ac:dyDescent="0.25">
      <c r="A428" s="276"/>
      <c r="B428" s="276" t="s">
        <v>902</v>
      </c>
      <c r="C428" s="276" t="s">
        <v>903</v>
      </c>
      <c r="D428" s="276" t="s">
        <v>189</v>
      </c>
      <c r="E428" s="276"/>
      <c r="F428" s="279"/>
      <c r="G428" s="279"/>
      <c r="H428" s="279"/>
      <c r="I428" s="317">
        <v>0</v>
      </c>
      <c r="J428" s="279"/>
      <c r="K428" s="279"/>
      <c r="L428" s="279"/>
      <c r="M428" s="279"/>
      <c r="N428" s="279"/>
      <c r="O428" s="279"/>
      <c r="P428" s="279"/>
      <c r="Q428" s="279"/>
      <c r="R428" s="279"/>
      <c r="S428" s="279"/>
      <c r="T428" s="287"/>
      <c r="U428" s="279"/>
    </row>
    <row r="429" spans="1:21" x14ac:dyDescent="0.25">
      <c r="A429" s="280"/>
      <c r="B429" s="280" t="s">
        <v>904</v>
      </c>
      <c r="C429" s="280" t="s">
        <v>905</v>
      </c>
      <c r="D429" s="280" t="s">
        <v>120</v>
      </c>
      <c r="E429" s="280"/>
      <c r="F429" s="279"/>
      <c r="G429" s="280"/>
      <c r="H429" s="280"/>
      <c r="I429" s="280"/>
      <c r="J429" s="316">
        <v>0.1280214629836513</v>
      </c>
      <c r="K429" s="316">
        <v>9.86519649183078E-2</v>
      </c>
      <c r="L429" s="316">
        <v>7.9178452444972999E-2</v>
      </c>
      <c r="M429" s="316">
        <v>5.1542313857646183E-2</v>
      </c>
      <c r="N429" s="316">
        <v>5.0632928329929196E-2</v>
      </c>
      <c r="O429" s="316">
        <v>6.3538475073940615E-2</v>
      </c>
      <c r="P429" s="316">
        <v>6.3538475073940615E-2</v>
      </c>
      <c r="Q429" s="316">
        <v>6.3538475073940615E-2</v>
      </c>
      <c r="R429" s="316">
        <v>6.3538475073940615E-2</v>
      </c>
      <c r="S429" s="316">
        <v>6.3538475073940615E-2</v>
      </c>
      <c r="T429" s="280"/>
      <c r="U429" s="280"/>
    </row>
    <row r="430" spans="1:21" s="125" customFormat="1" ht="13.8" x14ac:dyDescent="0.25">
      <c r="A430" s="280"/>
      <c r="B430" s="280" t="s">
        <v>906</v>
      </c>
      <c r="C430" s="280" t="s">
        <v>907</v>
      </c>
      <c r="D430" s="280" t="s">
        <v>120</v>
      </c>
      <c r="E430" s="280"/>
      <c r="F430" s="279"/>
      <c r="G430" s="280"/>
      <c r="H430" s="280"/>
      <c r="I430" s="280"/>
      <c r="J430" s="316">
        <v>0</v>
      </c>
      <c r="K430" s="316">
        <v>0</v>
      </c>
      <c r="L430" s="316">
        <v>0</v>
      </c>
      <c r="M430" s="316">
        <v>0</v>
      </c>
      <c r="N430" s="316">
        <v>0</v>
      </c>
      <c r="O430" s="316">
        <v>0</v>
      </c>
      <c r="P430" s="316">
        <v>0</v>
      </c>
      <c r="Q430" s="316">
        <v>0</v>
      </c>
      <c r="R430" s="316">
        <v>0</v>
      </c>
      <c r="S430" s="316">
        <v>0</v>
      </c>
      <c r="T430" s="280"/>
      <c r="U430" s="280"/>
    </row>
    <row r="431" spans="1:21" s="125" customFormat="1" ht="13.8" x14ac:dyDescent="0.25">
      <c r="A431" s="280"/>
      <c r="B431" s="280" t="s">
        <v>908</v>
      </c>
      <c r="C431" s="280" t="s">
        <v>909</v>
      </c>
      <c r="D431" s="280" t="s">
        <v>120</v>
      </c>
      <c r="E431" s="280"/>
      <c r="F431" s="279"/>
      <c r="G431" s="280"/>
      <c r="H431" s="280"/>
      <c r="I431" s="280"/>
      <c r="J431" s="316">
        <v>0</v>
      </c>
      <c r="K431" s="316">
        <v>0</v>
      </c>
      <c r="L431" s="316">
        <v>0</v>
      </c>
      <c r="M431" s="316">
        <v>0</v>
      </c>
      <c r="N431" s="316">
        <v>0</v>
      </c>
      <c r="O431" s="316">
        <v>0</v>
      </c>
      <c r="P431" s="316">
        <v>0</v>
      </c>
      <c r="Q431" s="316">
        <v>0</v>
      </c>
      <c r="R431" s="316">
        <v>0</v>
      </c>
      <c r="S431" s="316">
        <v>0</v>
      </c>
      <c r="T431" s="280"/>
      <c r="U431" s="280"/>
    </row>
    <row r="432" spans="1:21" s="125" customFormat="1" ht="13.8" x14ac:dyDescent="0.25">
      <c r="A432" s="277"/>
      <c r="B432" s="277" t="s">
        <v>910</v>
      </c>
      <c r="C432" s="277" t="s">
        <v>911</v>
      </c>
      <c r="D432" s="277" t="s">
        <v>381</v>
      </c>
      <c r="E432" s="277"/>
      <c r="F432" s="279"/>
      <c r="G432" s="287"/>
      <c r="H432" s="317">
        <v>0</v>
      </c>
      <c r="I432" s="317">
        <v>0</v>
      </c>
      <c r="J432" s="317" t="e">
        <v>#DIV/0!</v>
      </c>
      <c r="K432" s="317" t="e">
        <v>#DIV/0!</v>
      </c>
      <c r="L432" s="317" t="e">
        <v>#DIV/0!</v>
      </c>
      <c r="M432" s="317" t="e">
        <v>#DIV/0!</v>
      </c>
      <c r="N432" s="317" t="e">
        <v>#DIV/0!</v>
      </c>
      <c r="O432" s="308"/>
      <c r="P432" s="308"/>
      <c r="Q432" s="308"/>
      <c r="R432" s="308"/>
      <c r="S432" s="308"/>
      <c r="T432" s="287"/>
      <c r="U432" s="287"/>
    </row>
    <row r="433" spans="1:21" s="125" customFormat="1" ht="13.8" x14ac:dyDescent="0.25">
      <c r="A433" s="276"/>
      <c r="B433" s="276" t="s">
        <v>912</v>
      </c>
      <c r="C433" s="276" t="s">
        <v>913</v>
      </c>
      <c r="D433" s="276" t="s">
        <v>189</v>
      </c>
      <c r="E433" s="276" t="s">
        <v>914</v>
      </c>
      <c r="F433" s="279"/>
      <c r="G433" s="279"/>
      <c r="H433" s="279"/>
      <c r="I433" s="279"/>
      <c r="J433" s="323">
        <v>0</v>
      </c>
      <c r="K433" s="323">
        <v>0</v>
      </c>
      <c r="L433" s="323">
        <v>0</v>
      </c>
      <c r="M433" s="323">
        <v>0</v>
      </c>
      <c r="N433" s="323">
        <v>0</v>
      </c>
      <c r="O433" s="308"/>
      <c r="P433" s="308"/>
      <c r="Q433" s="308"/>
      <c r="R433" s="308"/>
      <c r="S433" s="308"/>
      <c r="T433" s="279"/>
      <c r="U433" s="279"/>
    </row>
    <row r="434" spans="1:21" x14ac:dyDescent="0.25">
      <c r="A434" s="276"/>
      <c r="B434" s="276" t="s">
        <v>915</v>
      </c>
      <c r="C434" s="276" t="s">
        <v>916</v>
      </c>
      <c r="D434" s="276" t="s">
        <v>189</v>
      </c>
      <c r="E434" s="276" t="s">
        <v>914</v>
      </c>
      <c r="F434" s="279"/>
      <c r="G434" s="279"/>
      <c r="H434" s="279"/>
      <c r="I434" s="279"/>
      <c r="J434" s="323">
        <v>3.1269999999999998</v>
      </c>
      <c r="K434" s="323">
        <v>5.1070000000000002</v>
      </c>
      <c r="L434" s="323">
        <v>6.4530000000000003</v>
      </c>
      <c r="M434" s="323">
        <v>8.4819999999999993</v>
      </c>
      <c r="N434" s="323">
        <v>9.9269999999999996</v>
      </c>
      <c r="O434" s="308">
        <f>+N434</f>
        <v>9.9269999999999996</v>
      </c>
      <c r="P434" s="308">
        <f t="shared" ref="P434:S434" si="26">+O434</f>
        <v>9.9269999999999996</v>
      </c>
      <c r="Q434" s="308">
        <f t="shared" si="26"/>
        <v>9.9269999999999996</v>
      </c>
      <c r="R434" s="308">
        <f t="shared" si="26"/>
        <v>9.9269999999999996</v>
      </c>
      <c r="S434" s="308">
        <f t="shared" si="26"/>
        <v>9.9269999999999996</v>
      </c>
      <c r="T434" s="279"/>
      <c r="U434" s="279"/>
    </row>
    <row r="435" spans="1:21" x14ac:dyDescent="0.25">
      <c r="A435" s="276"/>
      <c r="B435" s="276" t="s">
        <v>917</v>
      </c>
      <c r="C435" s="276" t="s">
        <v>918</v>
      </c>
      <c r="D435" s="276" t="s">
        <v>189</v>
      </c>
      <c r="E435" s="276" t="s">
        <v>914</v>
      </c>
      <c r="F435" s="279"/>
      <c r="G435" s="279"/>
      <c r="H435" s="279"/>
      <c r="I435" s="279"/>
      <c r="J435" s="323">
        <v>0</v>
      </c>
      <c r="K435" s="323">
        <v>0</v>
      </c>
      <c r="L435" s="323">
        <v>0</v>
      </c>
      <c r="M435" s="323">
        <v>0</v>
      </c>
      <c r="N435" s="323">
        <v>0</v>
      </c>
      <c r="O435" s="308"/>
      <c r="P435" s="308"/>
      <c r="Q435" s="308"/>
      <c r="R435" s="308"/>
      <c r="S435" s="308"/>
      <c r="T435" s="279"/>
      <c r="U435" s="279"/>
    </row>
    <row r="436" spans="1:21" x14ac:dyDescent="0.25">
      <c r="A436" s="276"/>
      <c r="B436" s="276" t="s">
        <v>919</v>
      </c>
      <c r="C436" s="276" t="s">
        <v>920</v>
      </c>
      <c r="D436" s="276" t="s">
        <v>189</v>
      </c>
      <c r="E436" s="276" t="s">
        <v>914</v>
      </c>
      <c r="F436" s="279"/>
      <c r="G436" s="279"/>
      <c r="H436" s="279"/>
      <c r="I436" s="279"/>
      <c r="J436" s="323">
        <v>5.6420000000000003</v>
      </c>
      <c r="K436" s="323">
        <v>7.1239999999999997</v>
      </c>
      <c r="L436" s="323">
        <v>8.4540000000000006</v>
      </c>
      <c r="M436" s="323">
        <v>9.7050000000000001</v>
      </c>
      <c r="N436" s="323">
        <v>10.952999999999999</v>
      </c>
      <c r="O436" s="308">
        <f>+N436</f>
        <v>10.952999999999999</v>
      </c>
      <c r="P436" s="308">
        <f t="shared" ref="P436:S436" si="27">+O436</f>
        <v>10.952999999999999</v>
      </c>
      <c r="Q436" s="308">
        <f t="shared" si="27"/>
        <v>10.952999999999999</v>
      </c>
      <c r="R436" s="308">
        <f t="shared" si="27"/>
        <v>10.952999999999999</v>
      </c>
      <c r="S436" s="308">
        <f t="shared" si="27"/>
        <v>10.952999999999999</v>
      </c>
      <c r="T436" s="279"/>
      <c r="U436" s="279"/>
    </row>
    <row r="437" spans="1:21" x14ac:dyDescent="0.25">
      <c r="A437" s="276"/>
      <c r="B437" s="276" t="s">
        <v>921</v>
      </c>
      <c r="C437" s="276" t="s">
        <v>922</v>
      </c>
      <c r="D437" s="276" t="s">
        <v>189</v>
      </c>
      <c r="E437" s="276" t="s">
        <v>914</v>
      </c>
      <c r="F437" s="279"/>
      <c r="G437" s="279"/>
      <c r="H437" s="279"/>
      <c r="I437" s="279"/>
      <c r="J437" s="323">
        <v>0</v>
      </c>
      <c r="K437" s="323">
        <v>0</v>
      </c>
      <c r="L437" s="323">
        <v>0</v>
      </c>
      <c r="M437" s="323">
        <v>0</v>
      </c>
      <c r="N437" s="323">
        <v>0</v>
      </c>
      <c r="O437" s="308"/>
      <c r="P437" s="308"/>
      <c r="Q437" s="308"/>
      <c r="R437" s="308"/>
      <c r="S437" s="308"/>
      <c r="T437" s="279"/>
      <c r="U437" s="279"/>
    </row>
    <row r="438" spans="1:21" x14ac:dyDescent="0.25">
      <c r="A438" s="276"/>
      <c r="B438" s="276" t="s">
        <v>923</v>
      </c>
      <c r="C438" s="276" t="s">
        <v>924</v>
      </c>
      <c r="D438" s="276" t="s">
        <v>189</v>
      </c>
      <c r="E438" s="276" t="s">
        <v>914</v>
      </c>
      <c r="F438" s="279"/>
      <c r="G438" s="279"/>
      <c r="H438" s="279"/>
      <c r="I438" s="279"/>
      <c r="J438" s="323">
        <v>0</v>
      </c>
      <c r="K438" s="323">
        <v>0</v>
      </c>
      <c r="L438" s="323">
        <v>0</v>
      </c>
      <c r="M438" s="323">
        <v>0</v>
      </c>
      <c r="N438" s="323">
        <v>0</v>
      </c>
      <c r="O438" s="308"/>
      <c r="P438" s="308"/>
      <c r="Q438" s="308"/>
      <c r="R438" s="308"/>
      <c r="S438" s="308"/>
      <c r="T438" s="279"/>
      <c r="U438" s="279"/>
    </row>
    <row r="439" spans="1:21" x14ac:dyDescent="0.25">
      <c r="A439" s="276"/>
      <c r="B439" s="276" t="s">
        <v>925</v>
      </c>
      <c r="C439" s="276" t="s">
        <v>926</v>
      </c>
      <c r="D439" s="276" t="s">
        <v>189</v>
      </c>
      <c r="E439" s="276" t="s">
        <v>914</v>
      </c>
      <c r="F439" s="279"/>
      <c r="G439" s="279"/>
      <c r="H439" s="279"/>
      <c r="I439" s="279"/>
      <c r="J439" s="323">
        <v>0</v>
      </c>
      <c r="K439" s="323">
        <v>0</v>
      </c>
      <c r="L439" s="323">
        <v>0</v>
      </c>
      <c r="M439" s="323">
        <v>0</v>
      </c>
      <c r="N439" s="323">
        <v>0</v>
      </c>
      <c r="O439" s="308"/>
      <c r="P439" s="308"/>
      <c r="Q439" s="308"/>
      <c r="R439" s="308"/>
      <c r="S439" s="308"/>
      <c r="T439" s="279"/>
      <c r="U439" s="279"/>
    </row>
    <row r="440" spans="1:21" x14ac:dyDescent="0.25">
      <c r="A440" s="276"/>
      <c r="B440" s="276" t="s">
        <v>927</v>
      </c>
      <c r="C440" s="276" t="s">
        <v>928</v>
      </c>
      <c r="D440" s="276" t="s">
        <v>189</v>
      </c>
      <c r="E440" s="276" t="s">
        <v>914</v>
      </c>
      <c r="F440" s="279"/>
      <c r="G440" s="279"/>
      <c r="H440" s="279"/>
      <c r="I440" s="279"/>
      <c r="J440" s="323">
        <v>0</v>
      </c>
      <c r="K440" s="323">
        <v>0</v>
      </c>
      <c r="L440" s="323">
        <v>0</v>
      </c>
      <c r="M440" s="323">
        <v>0</v>
      </c>
      <c r="N440" s="323">
        <v>0</v>
      </c>
      <c r="O440" s="308"/>
      <c r="P440" s="308"/>
      <c r="Q440" s="308"/>
      <c r="R440" s="308"/>
      <c r="S440" s="308"/>
      <c r="T440" s="279"/>
      <c r="U440" s="279"/>
    </row>
    <row r="441" spans="1:21" x14ac:dyDescent="0.25">
      <c r="A441" s="276"/>
      <c r="B441" s="276" t="s">
        <v>929</v>
      </c>
      <c r="C441" s="276" t="s">
        <v>930</v>
      </c>
      <c r="D441" s="276" t="s">
        <v>189</v>
      </c>
      <c r="E441" s="276" t="s">
        <v>914</v>
      </c>
      <c r="F441" s="279"/>
      <c r="G441" s="279"/>
      <c r="H441" s="279"/>
      <c r="I441" s="279"/>
      <c r="J441" s="323">
        <v>0</v>
      </c>
      <c r="K441" s="323">
        <v>0</v>
      </c>
      <c r="L441" s="323">
        <v>0</v>
      </c>
      <c r="M441" s="323">
        <v>0</v>
      </c>
      <c r="N441" s="323">
        <v>0</v>
      </c>
      <c r="O441" s="308"/>
      <c r="P441" s="308"/>
      <c r="Q441" s="308"/>
      <c r="R441" s="308"/>
      <c r="S441" s="308"/>
      <c r="T441" s="279"/>
      <c r="U441" s="279"/>
    </row>
    <row r="442" spans="1:21" x14ac:dyDescent="0.25">
      <c r="A442" s="276"/>
      <c r="B442" s="276" t="s">
        <v>931</v>
      </c>
      <c r="C442" s="276" t="s">
        <v>932</v>
      </c>
      <c r="D442" s="276" t="s">
        <v>189</v>
      </c>
      <c r="E442" s="276" t="s">
        <v>914</v>
      </c>
      <c r="F442" s="279"/>
      <c r="G442" s="279"/>
      <c r="H442" s="279"/>
      <c r="I442" s="279"/>
      <c r="J442" s="323">
        <v>0</v>
      </c>
      <c r="K442" s="323">
        <v>0</v>
      </c>
      <c r="L442" s="323">
        <v>0</v>
      </c>
      <c r="M442" s="323">
        <v>0</v>
      </c>
      <c r="N442" s="323">
        <v>0</v>
      </c>
      <c r="O442" s="308"/>
      <c r="P442" s="308"/>
      <c r="Q442" s="308"/>
      <c r="R442" s="308"/>
      <c r="S442" s="308"/>
      <c r="T442" s="279"/>
      <c r="U442" s="279"/>
    </row>
    <row r="443" spans="1:21" x14ac:dyDescent="0.25">
      <c r="A443" s="276" t="s">
        <v>527</v>
      </c>
      <c r="B443" s="334" t="s">
        <v>527</v>
      </c>
      <c r="C443" s="276" t="s">
        <v>933</v>
      </c>
      <c r="D443" s="276" t="s">
        <v>189</v>
      </c>
      <c r="E443" s="276"/>
      <c r="F443" s="279"/>
      <c r="G443" s="279"/>
      <c r="H443" s="202">
        <v>0</v>
      </c>
      <c r="I443" s="202">
        <v>0</v>
      </c>
      <c r="J443" s="202">
        <v>-2.27810479112039</v>
      </c>
      <c r="K443" s="202">
        <v>-2.3484982291660099</v>
      </c>
      <c r="L443" s="202">
        <v>-2.42106682444724</v>
      </c>
      <c r="M443" s="202">
        <v>-2.4960858940797301</v>
      </c>
      <c r="N443" s="202">
        <v>-2.5732149482067901</v>
      </c>
      <c r="O443" s="308">
        <v>0</v>
      </c>
      <c r="P443" s="308">
        <v>0</v>
      </c>
      <c r="Q443" s="308">
        <v>0</v>
      </c>
      <c r="R443" s="308">
        <v>0</v>
      </c>
      <c r="S443" s="308">
        <v>0</v>
      </c>
      <c r="T443" s="279"/>
      <c r="U443" s="279"/>
    </row>
    <row r="444" spans="1:21" x14ac:dyDescent="0.25">
      <c r="A444" s="276"/>
      <c r="B444" s="276" t="s">
        <v>934</v>
      </c>
      <c r="C444" s="276" t="s">
        <v>935</v>
      </c>
      <c r="D444" s="276" t="s">
        <v>189</v>
      </c>
      <c r="E444" s="276"/>
      <c r="F444" s="279"/>
      <c r="G444" s="279"/>
      <c r="H444" s="279"/>
      <c r="I444" s="317">
        <v>-17.759812408333318</v>
      </c>
      <c r="J444" s="279"/>
      <c r="K444" s="279"/>
      <c r="L444" s="279"/>
      <c r="M444" s="279"/>
      <c r="N444" s="279"/>
      <c r="O444" s="279"/>
      <c r="P444" s="279"/>
      <c r="Q444" s="279"/>
      <c r="R444" s="279"/>
      <c r="S444" s="279"/>
      <c r="T444" s="279"/>
      <c r="U444" s="279"/>
    </row>
    <row r="445" spans="1:21" x14ac:dyDescent="0.25">
      <c r="A445" s="276"/>
      <c r="B445" s="276" t="s">
        <v>936</v>
      </c>
      <c r="C445" s="276" t="s">
        <v>937</v>
      </c>
      <c r="D445" s="276" t="s">
        <v>189</v>
      </c>
      <c r="E445" s="276"/>
      <c r="F445" s="279"/>
      <c r="G445" s="279"/>
      <c r="H445" s="279"/>
      <c r="I445" s="317">
        <v>0</v>
      </c>
      <c r="J445" s="279"/>
      <c r="K445" s="279"/>
      <c r="L445" s="279"/>
      <c r="M445" s="279"/>
      <c r="N445" s="279"/>
      <c r="O445" s="279"/>
      <c r="P445" s="279"/>
      <c r="Q445" s="279"/>
      <c r="R445" s="279"/>
      <c r="S445" s="279"/>
      <c r="T445" s="279"/>
      <c r="U445" s="279"/>
    </row>
    <row r="446" spans="1:21" x14ac:dyDescent="0.25">
      <c r="A446" s="276"/>
      <c r="B446" s="276" t="s">
        <v>938</v>
      </c>
      <c r="C446" s="276" t="s">
        <v>939</v>
      </c>
      <c r="D446" s="276" t="s">
        <v>189</v>
      </c>
      <c r="E446" s="276"/>
      <c r="F446" s="279"/>
      <c r="G446" s="279"/>
      <c r="H446" s="279"/>
      <c r="I446" s="317">
        <v>2.4868499999999854</v>
      </c>
      <c r="J446" s="279"/>
      <c r="K446" s="279"/>
      <c r="L446" s="279"/>
      <c r="M446" s="279"/>
      <c r="N446" s="279"/>
      <c r="O446" s="279"/>
      <c r="P446" s="279"/>
      <c r="Q446" s="279"/>
      <c r="R446" s="279"/>
      <c r="S446" s="279"/>
      <c r="T446" s="279"/>
      <c r="U446" s="279"/>
    </row>
    <row r="447" spans="1:21" x14ac:dyDescent="0.25">
      <c r="A447" s="276"/>
      <c r="B447" s="276" t="s">
        <v>940</v>
      </c>
      <c r="C447" s="276" t="s">
        <v>941</v>
      </c>
      <c r="D447" s="276" t="s">
        <v>189</v>
      </c>
      <c r="E447" s="276"/>
      <c r="F447" s="279"/>
      <c r="G447" s="279"/>
      <c r="H447" s="279"/>
      <c r="I447" s="317">
        <v>0</v>
      </c>
      <c r="J447" s="279"/>
      <c r="K447" s="279"/>
      <c r="L447" s="279"/>
      <c r="M447" s="279"/>
      <c r="N447" s="279"/>
      <c r="O447" s="279"/>
      <c r="P447" s="279"/>
      <c r="Q447" s="279"/>
      <c r="R447" s="279"/>
      <c r="S447" s="279"/>
      <c r="T447" s="279"/>
      <c r="U447" s="279"/>
    </row>
    <row r="448" spans="1:21" x14ac:dyDescent="0.25">
      <c r="A448" s="276"/>
      <c r="B448" s="276" t="s">
        <v>942</v>
      </c>
      <c r="C448" s="276" t="s">
        <v>943</v>
      </c>
      <c r="D448" s="276" t="s">
        <v>189</v>
      </c>
      <c r="E448" s="276"/>
      <c r="F448" s="279"/>
      <c r="G448" s="279"/>
      <c r="H448" s="279"/>
      <c r="I448" s="317">
        <v>4.0369999999999999</v>
      </c>
      <c r="J448" s="279"/>
      <c r="K448" s="279"/>
      <c r="L448" s="279"/>
      <c r="M448" s="279"/>
      <c r="N448" s="279"/>
      <c r="O448" s="279"/>
      <c r="P448" s="279"/>
      <c r="Q448" s="279"/>
      <c r="R448" s="279"/>
      <c r="S448" s="279"/>
      <c r="T448" s="279"/>
      <c r="U448" s="279"/>
    </row>
    <row r="449" spans="1:21" x14ac:dyDescent="0.25">
      <c r="A449" s="276"/>
      <c r="B449" s="276" t="s">
        <v>944</v>
      </c>
      <c r="C449" s="276" t="s">
        <v>945</v>
      </c>
      <c r="D449" s="276" t="s">
        <v>189</v>
      </c>
      <c r="E449" s="276"/>
      <c r="F449" s="279"/>
      <c r="G449" s="279"/>
      <c r="H449" s="279"/>
      <c r="I449" s="317">
        <v>0</v>
      </c>
      <c r="J449" s="279"/>
      <c r="K449" s="279"/>
      <c r="L449" s="279"/>
      <c r="M449" s="279"/>
      <c r="N449" s="279"/>
      <c r="O449" s="279"/>
      <c r="P449" s="279"/>
      <c r="Q449" s="279"/>
      <c r="R449" s="279"/>
      <c r="S449" s="279"/>
      <c r="T449" s="279"/>
      <c r="U449" s="279"/>
    </row>
    <row r="450" spans="1:21" x14ac:dyDescent="0.25">
      <c r="A450" s="276"/>
      <c r="B450" s="276" t="s">
        <v>946</v>
      </c>
      <c r="C450" s="276" t="s">
        <v>947</v>
      </c>
      <c r="D450" s="276" t="s">
        <v>189</v>
      </c>
      <c r="E450" s="276"/>
      <c r="F450" s="279"/>
      <c r="G450" s="279"/>
      <c r="H450" s="279"/>
      <c r="I450" s="317">
        <v>-12.670024744467939</v>
      </c>
      <c r="J450" s="279"/>
      <c r="K450" s="279"/>
      <c r="L450" s="279"/>
      <c r="M450" s="279"/>
      <c r="N450" s="279"/>
      <c r="O450" s="279"/>
      <c r="P450" s="279"/>
      <c r="Q450" s="279"/>
      <c r="R450" s="279"/>
      <c r="S450" s="279"/>
      <c r="T450" s="279"/>
      <c r="U450" s="279"/>
    </row>
    <row r="451" spans="1:21" x14ac:dyDescent="0.25">
      <c r="A451" s="276"/>
      <c r="B451" s="276" t="s">
        <v>948</v>
      </c>
      <c r="C451" s="276" t="s">
        <v>949</v>
      </c>
      <c r="D451" s="276" t="s">
        <v>189</v>
      </c>
      <c r="E451" s="276"/>
      <c r="F451" s="279"/>
      <c r="G451" s="279"/>
      <c r="H451" s="279"/>
      <c r="I451" s="317">
        <v>-18.217452406891507</v>
      </c>
      <c r="J451" s="279"/>
      <c r="K451" s="279"/>
      <c r="L451" s="279"/>
      <c r="M451" s="279"/>
      <c r="N451" s="279"/>
      <c r="O451" s="279"/>
      <c r="P451" s="279"/>
      <c r="Q451" s="279"/>
      <c r="R451" s="279"/>
      <c r="S451" s="279"/>
      <c r="T451" s="279"/>
      <c r="U451" s="279"/>
    </row>
    <row r="452" spans="1:21" x14ac:dyDescent="0.25">
      <c r="A452" s="276"/>
      <c r="B452" s="276" t="s">
        <v>950</v>
      </c>
      <c r="C452" s="276" t="s">
        <v>951</v>
      </c>
      <c r="D452" s="276" t="s">
        <v>189</v>
      </c>
      <c r="E452" s="276"/>
      <c r="F452" s="279"/>
      <c r="G452" s="279"/>
      <c r="H452" s="279"/>
      <c r="I452" s="317">
        <v>0</v>
      </c>
      <c r="J452" s="279"/>
      <c r="K452" s="279"/>
      <c r="L452" s="279"/>
      <c r="M452" s="279"/>
      <c r="N452" s="279"/>
      <c r="O452" s="279"/>
      <c r="P452" s="279"/>
      <c r="Q452" s="279"/>
      <c r="R452" s="279"/>
      <c r="S452" s="279"/>
      <c r="T452" s="279"/>
      <c r="U452" s="279"/>
    </row>
    <row r="453" spans="1:21" x14ac:dyDescent="0.25">
      <c r="A453" s="276"/>
      <c r="B453" s="276" t="s">
        <v>952</v>
      </c>
      <c r="C453" s="276" t="s">
        <v>953</v>
      </c>
      <c r="D453" s="276" t="s">
        <v>189</v>
      </c>
      <c r="E453" s="276"/>
      <c r="F453" s="279"/>
      <c r="G453" s="279"/>
      <c r="H453" s="279"/>
      <c r="I453" s="317">
        <v>0</v>
      </c>
      <c r="J453" s="279"/>
      <c r="K453" s="279"/>
      <c r="L453" s="279"/>
      <c r="M453" s="279"/>
      <c r="N453" s="279"/>
      <c r="O453" s="279"/>
      <c r="P453" s="279"/>
      <c r="Q453" s="279"/>
      <c r="R453" s="279"/>
      <c r="S453" s="279"/>
      <c r="T453" s="279"/>
      <c r="U453" s="279"/>
    </row>
    <row r="454" spans="1:21" x14ac:dyDescent="0.25">
      <c r="A454" s="276"/>
      <c r="B454" s="276" t="s">
        <v>954</v>
      </c>
      <c r="C454" s="276" t="s">
        <v>955</v>
      </c>
      <c r="D454" s="276" t="s">
        <v>189</v>
      </c>
      <c r="E454" s="276"/>
      <c r="F454" s="279"/>
      <c r="G454" s="279"/>
      <c r="H454" s="279"/>
      <c r="I454" s="317">
        <v>-0.22555191256830601</v>
      </c>
      <c r="J454" s="279"/>
      <c r="K454" s="279"/>
      <c r="L454" s="279"/>
      <c r="M454" s="279"/>
      <c r="N454" s="279"/>
      <c r="O454" s="279"/>
      <c r="P454" s="279"/>
      <c r="Q454" s="279"/>
      <c r="R454" s="279"/>
      <c r="S454" s="279"/>
      <c r="T454" s="279"/>
      <c r="U454" s="279"/>
    </row>
    <row r="455" spans="1:21" x14ac:dyDescent="0.25">
      <c r="A455" s="276"/>
      <c r="B455" s="276" t="s">
        <v>956</v>
      </c>
      <c r="C455" s="276" t="s">
        <v>957</v>
      </c>
      <c r="D455" s="276" t="s">
        <v>189</v>
      </c>
      <c r="E455" s="276"/>
      <c r="F455" s="279"/>
      <c r="G455" s="279"/>
      <c r="H455" s="279"/>
      <c r="I455" s="317">
        <v>0</v>
      </c>
      <c r="J455" s="279"/>
      <c r="K455" s="279"/>
      <c r="L455" s="279"/>
      <c r="M455" s="279"/>
      <c r="N455" s="279"/>
      <c r="O455" s="279"/>
      <c r="P455" s="279"/>
      <c r="Q455" s="279"/>
      <c r="R455" s="279"/>
      <c r="S455" s="279"/>
      <c r="T455" s="279"/>
      <c r="U455" s="279"/>
    </row>
    <row r="456" spans="1:21" x14ac:dyDescent="0.25">
      <c r="A456" s="276"/>
      <c r="B456" s="276" t="s">
        <v>958</v>
      </c>
      <c r="C456" s="276" t="s">
        <v>959</v>
      </c>
      <c r="D456" s="276" t="s">
        <v>189</v>
      </c>
      <c r="E456" s="276"/>
      <c r="F456" s="279"/>
      <c r="G456" s="279"/>
      <c r="H456" s="279"/>
      <c r="I456" s="317">
        <v>0</v>
      </c>
      <c r="J456" s="279"/>
      <c r="K456" s="279"/>
      <c r="L456" s="279"/>
      <c r="M456" s="279"/>
      <c r="N456" s="279"/>
      <c r="O456" s="279"/>
      <c r="P456" s="279"/>
      <c r="Q456" s="279"/>
      <c r="R456" s="279"/>
      <c r="S456" s="279"/>
      <c r="T456" s="279"/>
      <c r="U456" s="279"/>
    </row>
    <row r="457" spans="1:21" x14ac:dyDescent="0.25">
      <c r="A457" s="276"/>
      <c r="B457" s="276" t="s">
        <v>960</v>
      </c>
      <c r="C457" s="276" t="s">
        <v>961</v>
      </c>
      <c r="D457" s="276" t="s">
        <v>189</v>
      </c>
      <c r="E457" s="276"/>
      <c r="F457" s="279"/>
      <c r="G457" s="279"/>
      <c r="H457" s="279"/>
      <c r="I457" s="317">
        <v>0</v>
      </c>
      <c r="J457" s="279"/>
      <c r="K457" s="279"/>
      <c r="L457" s="279"/>
      <c r="M457" s="279"/>
      <c r="N457" s="279"/>
      <c r="O457" s="279"/>
      <c r="P457" s="279"/>
      <c r="Q457" s="279"/>
      <c r="R457" s="279"/>
      <c r="S457" s="279"/>
      <c r="T457" s="279"/>
      <c r="U457" s="279"/>
    </row>
    <row r="458" spans="1:21" x14ac:dyDescent="0.25">
      <c r="A458" s="276"/>
      <c r="B458" s="276" t="s">
        <v>962</v>
      </c>
      <c r="C458" s="276" t="s">
        <v>963</v>
      </c>
      <c r="D458" s="276" t="s">
        <v>189</v>
      </c>
      <c r="E458" s="276"/>
      <c r="F458" s="279"/>
      <c r="G458" s="279"/>
      <c r="H458" s="279"/>
      <c r="I458" s="317">
        <v>9.628323042230436</v>
      </c>
      <c r="J458" s="279"/>
      <c r="K458" s="279"/>
      <c r="L458" s="279"/>
      <c r="M458" s="279"/>
      <c r="N458" s="279"/>
      <c r="O458" s="279"/>
      <c r="P458" s="279"/>
      <c r="Q458" s="279"/>
      <c r="R458" s="279"/>
      <c r="S458" s="279"/>
      <c r="T458" s="279"/>
      <c r="U458" s="279"/>
    </row>
    <row r="459" spans="1:21" x14ac:dyDescent="0.25">
      <c r="A459" s="275"/>
      <c r="B459" s="275" t="s">
        <v>964</v>
      </c>
      <c r="C459" s="275" t="s">
        <v>965</v>
      </c>
      <c r="D459" s="276" t="s">
        <v>189</v>
      </c>
      <c r="E459" s="275"/>
      <c r="F459" s="279"/>
      <c r="G459" s="275"/>
      <c r="H459" s="275"/>
      <c r="I459" s="317">
        <v>0</v>
      </c>
      <c r="J459" s="275"/>
      <c r="K459" s="275"/>
      <c r="L459" s="275"/>
      <c r="M459" s="275"/>
      <c r="N459" s="275"/>
      <c r="O459" s="275"/>
      <c r="P459" s="275"/>
      <c r="Q459" s="275"/>
      <c r="R459" s="275"/>
      <c r="S459" s="275"/>
      <c r="T459" s="280"/>
      <c r="U459" s="280"/>
    </row>
    <row r="460" spans="1:21" x14ac:dyDescent="0.25">
      <c r="A460" s="275"/>
      <c r="B460" s="275" t="s">
        <v>966</v>
      </c>
      <c r="C460" s="275" t="s">
        <v>967</v>
      </c>
      <c r="D460" s="276" t="s">
        <v>210</v>
      </c>
      <c r="E460" s="275"/>
      <c r="F460" s="318">
        <v>261.39999999999998</v>
      </c>
      <c r="G460" s="318">
        <v>270.60000000000002</v>
      </c>
      <c r="H460" s="318">
        <v>279.7</v>
      </c>
      <c r="I460" s="318">
        <v>288.2</v>
      </c>
      <c r="J460" s="318">
        <v>296.7</v>
      </c>
      <c r="K460" s="318">
        <v>305.60000000000002</v>
      </c>
      <c r="L460" s="318">
        <v>314.8</v>
      </c>
      <c r="M460" s="318">
        <v>324.2</v>
      </c>
      <c r="N460" s="318">
        <v>333.9</v>
      </c>
      <c r="O460" s="318">
        <v>343.9</v>
      </c>
      <c r="P460" s="318">
        <v>354.2</v>
      </c>
      <c r="Q460" s="318">
        <v>364.8</v>
      </c>
      <c r="R460" s="318">
        <v>375.7</v>
      </c>
      <c r="S460" s="318">
        <v>387</v>
      </c>
      <c r="T460" s="280"/>
      <c r="U460" s="280"/>
    </row>
    <row r="461" spans="1:21" x14ac:dyDescent="0.25">
      <c r="A461" s="275"/>
      <c r="B461" s="275" t="s">
        <v>968</v>
      </c>
      <c r="C461" s="275" t="s">
        <v>969</v>
      </c>
      <c r="D461" s="276" t="s">
        <v>210</v>
      </c>
      <c r="E461" s="275"/>
      <c r="F461" s="318">
        <v>262.10000000000002</v>
      </c>
      <c r="G461" s="318">
        <v>271.7</v>
      </c>
      <c r="H461" s="318">
        <v>280.7</v>
      </c>
      <c r="I461" s="318">
        <v>289.2</v>
      </c>
      <c r="J461" s="318">
        <v>297.8</v>
      </c>
      <c r="K461" s="318">
        <v>306.7</v>
      </c>
      <c r="L461" s="318">
        <v>315.89999999999998</v>
      </c>
      <c r="M461" s="318">
        <v>325.39999999999998</v>
      </c>
      <c r="N461" s="318">
        <v>335.2</v>
      </c>
      <c r="O461" s="318">
        <v>345.3</v>
      </c>
      <c r="P461" s="318">
        <v>355.7</v>
      </c>
      <c r="Q461" s="318">
        <v>366.4</v>
      </c>
      <c r="R461" s="318">
        <v>377.4</v>
      </c>
      <c r="S461" s="318">
        <v>388.7</v>
      </c>
      <c r="T461" s="280"/>
      <c r="U461" s="280"/>
    </row>
    <row r="462" spans="1:21" x14ac:dyDescent="0.25">
      <c r="A462" s="275"/>
      <c r="B462" s="275" t="s">
        <v>970</v>
      </c>
      <c r="C462" s="275" t="s">
        <v>971</v>
      </c>
      <c r="D462" s="276" t="s">
        <v>210</v>
      </c>
      <c r="E462" s="275"/>
      <c r="F462" s="318">
        <v>263.10000000000002</v>
      </c>
      <c r="G462" s="318">
        <v>272.3</v>
      </c>
      <c r="H462" s="318">
        <v>281.5</v>
      </c>
      <c r="I462" s="318">
        <v>289.89999999999998</v>
      </c>
      <c r="J462" s="318">
        <v>298.60000000000002</v>
      </c>
      <c r="K462" s="318">
        <v>307.60000000000002</v>
      </c>
      <c r="L462" s="318">
        <v>316.8</v>
      </c>
      <c r="M462" s="318">
        <v>326.3</v>
      </c>
      <c r="N462" s="318">
        <v>336.1</v>
      </c>
      <c r="O462" s="318">
        <v>346.2</v>
      </c>
      <c r="P462" s="318">
        <v>356.6</v>
      </c>
      <c r="Q462" s="318">
        <v>367.3</v>
      </c>
      <c r="R462" s="318">
        <v>378.3</v>
      </c>
      <c r="S462" s="318">
        <v>389.6</v>
      </c>
      <c r="T462" s="280"/>
      <c r="U462" s="280"/>
    </row>
    <row r="463" spans="1:21" x14ac:dyDescent="0.25">
      <c r="A463" s="275"/>
      <c r="B463" s="275" t="s">
        <v>972</v>
      </c>
      <c r="C463" s="275" t="s">
        <v>973</v>
      </c>
      <c r="D463" s="276" t="s">
        <v>210</v>
      </c>
      <c r="E463" s="275"/>
      <c r="F463" s="318">
        <v>263.39999999999998</v>
      </c>
      <c r="G463" s="318">
        <v>272.89999999999998</v>
      </c>
      <c r="H463" s="318">
        <v>281.7</v>
      </c>
      <c r="I463" s="318">
        <v>290.2</v>
      </c>
      <c r="J463" s="318">
        <v>298.89999999999998</v>
      </c>
      <c r="K463" s="318">
        <v>307.89999999999998</v>
      </c>
      <c r="L463" s="318">
        <v>317.10000000000002</v>
      </c>
      <c r="M463" s="318">
        <v>326.60000000000002</v>
      </c>
      <c r="N463" s="318">
        <v>336.4</v>
      </c>
      <c r="O463" s="318">
        <v>346.5</v>
      </c>
      <c r="P463" s="318">
        <v>356.9</v>
      </c>
      <c r="Q463" s="318">
        <v>367.6</v>
      </c>
      <c r="R463" s="318">
        <v>378.6</v>
      </c>
      <c r="S463" s="318">
        <v>390</v>
      </c>
      <c r="T463" s="280"/>
      <c r="U463" s="280"/>
    </row>
    <row r="464" spans="1:21" x14ac:dyDescent="0.25">
      <c r="A464" s="275"/>
      <c r="B464" s="275" t="s">
        <v>974</v>
      </c>
      <c r="C464" s="275" t="s">
        <v>975</v>
      </c>
      <c r="D464" s="276" t="s">
        <v>210</v>
      </c>
      <c r="E464" s="275"/>
      <c r="F464" s="318">
        <v>264.39999999999998</v>
      </c>
      <c r="G464" s="318">
        <v>274.7</v>
      </c>
      <c r="H464" s="318">
        <v>284.2</v>
      </c>
      <c r="I464" s="318">
        <v>292.7</v>
      </c>
      <c r="J464" s="318">
        <v>301.5</v>
      </c>
      <c r="K464" s="318">
        <v>310.5</v>
      </c>
      <c r="L464" s="318">
        <v>319.8</v>
      </c>
      <c r="M464" s="318">
        <v>329.4</v>
      </c>
      <c r="N464" s="318">
        <v>339.3</v>
      </c>
      <c r="O464" s="318">
        <v>349.5</v>
      </c>
      <c r="P464" s="318">
        <v>360</v>
      </c>
      <c r="Q464" s="318">
        <v>370.8</v>
      </c>
      <c r="R464" s="318">
        <v>381.9</v>
      </c>
      <c r="S464" s="318">
        <v>393.4</v>
      </c>
      <c r="T464" s="280"/>
      <c r="U464" s="280"/>
    </row>
    <row r="465" spans="1:21" x14ac:dyDescent="0.25">
      <c r="A465" s="275"/>
      <c r="B465" s="275" t="s">
        <v>976</v>
      </c>
      <c r="C465" s="275" t="s">
        <v>977</v>
      </c>
      <c r="D465" s="276" t="s">
        <v>210</v>
      </c>
      <c r="E465" s="275"/>
      <c r="F465" s="318">
        <v>264.89999999999998</v>
      </c>
      <c r="G465" s="318">
        <v>275.10000000000002</v>
      </c>
      <c r="H465" s="318">
        <v>284.10000000000002</v>
      </c>
      <c r="I465" s="318">
        <v>292.60000000000002</v>
      </c>
      <c r="J465" s="318">
        <v>301.39999999999998</v>
      </c>
      <c r="K465" s="318">
        <v>310.39999999999998</v>
      </c>
      <c r="L465" s="318">
        <v>319.7</v>
      </c>
      <c r="M465" s="318">
        <v>329.3</v>
      </c>
      <c r="N465" s="318">
        <v>339.2</v>
      </c>
      <c r="O465" s="318">
        <v>349.4</v>
      </c>
      <c r="P465" s="318">
        <v>359.9</v>
      </c>
      <c r="Q465" s="318">
        <v>370.7</v>
      </c>
      <c r="R465" s="318">
        <v>381.8</v>
      </c>
      <c r="S465" s="318">
        <v>393.3</v>
      </c>
      <c r="T465" s="280"/>
      <c r="U465" s="280"/>
    </row>
    <row r="466" spans="1:21" x14ac:dyDescent="0.25">
      <c r="A466" s="275"/>
      <c r="B466" s="275" t="s">
        <v>978</v>
      </c>
      <c r="C466" s="275" t="s">
        <v>979</v>
      </c>
      <c r="D466" s="276" t="s">
        <v>210</v>
      </c>
      <c r="E466" s="275"/>
      <c r="F466" s="318">
        <v>264.8</v>
      </c>
      <c r="G466" s="318">
        <v>275.3</v>
      </c>
      <c r="H466" s="318">
        <v>284.5</v>
      </c>
      <c r="I466" s="318">
        <v>293</v>
      </c>
      <c r="J466" s="318">
        <v>301.8</v>
      </c>
      <c r="K466" s="318">
        <v>310.89999999999998</v>
      </c>
      <c r="L466" s="318">
        <v>320.2</v>
      </c>
      <c r="M466" s="318">
        <v>329.8</v>
      </c>
      <c r="N466" s="318">
        <v>339.7</v>
      </c>
      <c r="O466" s="318">
        <v>349.9</v>
      </c>
      <c r="P466" s="318">
        <v>360.4</v>
      </c>
      <c r="Q466" s="318">
        <v>371.2</v>
      </c>
      <c r="R466" s="318">
        <v>382.3</v>
      </c>
      <c r="S466" s="318">
        <v>393.8</v>
      </c>
      <c r="T466" s="280"/>
      <c r="U466" s="280"/>
    </row>
    <row r="467" spans="1:21" x14ac:dyDescent="0.25">
      <c r="A467" s="275"/>
      <c r="B467" s="275" t="s">
        <v>980</v>
      </c>
      <c r="C467" s="275" t="s">
        <v>981</v>
      </c>
      <c r="D467" s="276" t="s">
        <v>210</v>
      </c>
      <c r="E467" s="275"/>
      <c r="F467" s="318">
        <v>265.5</v>
      </c>
      <c r="G467" s="318">
        <v>275.8</v>
      </c>
      <c r="H467" s="318">
        <v>284.60000000000002</v>
      </c>
      <c r="I467" s="318">
        <v>293.10000000000002</v>
      </c>
      <c r="J467" s="318">
        <v>301.89999999999998</v>
      </c>
      <c r="K467" s="318">
        <v>311</v>
      </c>
      <c r="L467" s="318">
        <v>320.3</v>
      </c>
      <c r="M467" s="318">
        <v>329.9</v>
      </c>
      <c r="N467" s="318">
        <v>339.8</v>
      </c>
      <c r="O467" s="318">
        <v>350</v>
      </c>
      <c r="P467" s="318">
        <v>360.5</v>
      </c>
      <c r="Q467" s="318">
        <v>371.3</v>
      </c>
      <c r="R467" s="318">
        <v>382.4</v>
      </c>
      <c r="S467" s="318">
        <v>393.9</v>
      </c>
      <c r="T467" s="280"/>
      <c r="U467" s="280"/>
    </row>
    <row r="468" spans="1:21" x14ac:dyDescent="0.25">
      <c r="A468" s="275"/>
      <c r="B468" s="275" t="s">
        <v>982</v>
      </c>
      <c r="C468" s="275" t="s">
        <v>983</v>
      </c>
      <c r="D468" s="276" t="s">
        <v>210</v>
      </c>
      <c r="E468" s="275"/>
      <c r="F468" s="318">
        <v>267.10000000000002</v>
      </c>
      <c r="G468" s="318">
        <v>278.10000000000002</v>
      </c>
      <c r="H468" s="318">
        <v>285.60000000000002</v>
      </c>
      <c r="I468" s="318">
        <v>294.2</v>
      </c>
      <c r="J468" s="318">
        <v>303</v>
      </c>
      <c r="K468" s="318">
        <v>312.10000000000002</v>
      </c>
      <c r="L468" s="318">
        <v>321.5</v>
      </c>
      <c r="M468" s="318">
        <v>331.1</v>
      </c>
      <c r="N468" s="318">
        <v>341</v>
      </c>
      <c r="O468" s="318">
        <v>351.2</v>
      </c>
      <c r="P468" s="318">
        <v>361.7</v>
      </c>
      <c r="Q468" s="318">
        <v>372.6</v>
      </c>
      <c r="R468" s="318">
        <v>383.8</v>
      </c>
      <c r="S468" s="318">
        <v>395.3</v>
      </c>
      <c r="T468" s="280"/>
      <c r="U468" s="280"/>
    </row>
    <row r="469" spans="1:21" x14ac:dyDescent="0.25">
      <c r="A469" s="275"/>
      <c r="B469" s="275" t="s">
        <v>984</v>
      </c>
      <c r="C469" s="275" t="s">
        <v>985</v>
      </c>
      <c r="D469" s="276" t="s">
        <v>210</v>
      </c>
      <c r="E469" s="275"/>
      <c r="F469" s="318">
        <v>265.5</v>
      </c>
      <c r="G469" s="318">
        <v>276</v>
      </c>
      <c r="H469" s="318">
        <v>283</v>
      </c>
      <c r="I469" s="318">
        <v>291.5</v>
      </c>
      <c r="J469" s="318">
        <v>300.2</v>
      </c>
      <c r="K469" s="318">
        <v>309.2</v>
      </c>
      <c r="L469" s="318">
        <v>318.5</v>
      </c>
      <c r="M469" s="318">
        <v>328.1</v>
      </c>
      <c r="N469" s="318">
        <v>337.9</v>
      </c>
      <c r="O469" s="318">
        <v>348</v>
      </c>
      <c r="P469" s="318">
        <v>358.4</v>
      </c>
      <c r="Q469" s="318">
        <v>369.2</v>
      </c>
      <c r="R469" s="318">
        <v>380.3</v>
      </c>
      <c r="S469" s="318">
        <v>391.7</v>
      </c>
      <c r="T469" s="280"/>
      <c r="U469" s="280"/>
    </row>
    <row r="470" spans="1:21" x14ac:dyDescent="0.25">
      <c r="A470" s="275"/>
      <c r="B470" s="275" t="s">
        <v>986</v>
      </c>
      <c r="C470" s="275" t="s">
        <v>987</v>
      </c>
      <c r="D470" s="276" t="s">
        <v>210</v>
      </c>
      <c r="E470" s="275"/>
      <c r="F470" s="318">
        <v>268.39999999999998</v>
      </c>
      <c r="G470" s="318">
        <v>278.10000000000002</v>
      </c>
      <c r="H470" s="318">
        <v>285</v>
      </c>
      <c r="I470" s="318">
        <v>295</v>
      </c>
      <c r="J470" s="318">
        <v>303.89999999999998</v>
      </c>
      <c r="K470" s="318">
        <v>313</v>
      </c>
      <c r="L470" s="318">
        <v>322.39999999999998</v>
      </c>
      <c r="M470" s="318">
        <v>332.1</v>
      </c>
      <c r="N470" s="318">
        <v>342.1</v>
      </c>
      <c r="O470" s="318">
        <v>352.4</v>
      </c>
      <c r="P470" s="318">
        <v>363</v>
      </c>
      <c r="Q470" s="318">
        <v>373.9</v>
      </c>
      <c r="R470" s="318">
        <v>385.1</v>
      </c>
      <c r="S470" s="318">
        <v>396.7</v>
      </c>
      <c r="T470" s="280"/>
      <c r="U470" s="280"/>
    </row>
    <row r="471" spans="1:21" x14ac:dyDescent="0.25">
      <c r="A471" s="275"/>
      <c r="B471" s="275" t="s">
        <v>988</v>
      </c>
      <c r="C471" s="275" t="s">
        <v>989</v>
      </c>
      <c r="D471" s="276" t="s">
        <v>210</v>
      </c>
      <c r="E471" s="275"/>
      <c r="F471" s="318">
        <v>269.3</v>
      </c>
      <c r="G471" s="318">
        <v>278.3</v>
      </c>
      <c r="H471" s="318">
        <v>285.10000000000002</v>
      </c>
      <c r="I471" s="318">
        <v>295.2</v>
      </c>
      <c r="J471" s="318">
        <v>304.10000000000002</v>
      </c>
      <c r="K471" s="318">
        <v>313.2</v>
      </c>
      <c r="L471" s="318">
        <v>322.60000000000002</v>
      </c>
      <c r="M471" s="318">
        <v>332.3</v>
      </c>
      <c r="N471" s="318">
        <v>342.3</v>
      </c>
      <c r="O471" s="318">
        <v>352.6</v>
      </c>
      <c r="P471" s="318">
        <v>363.2</v>
      </c>
      <c r="Q471" s="318">
        <v>374.1</v>
      </c>
      <c r="R471" s="318">
        <v>385.3</v>
      </c>
      <c r="S471" s="318">
        <v>396.9</v>
      </c>
      <c r="T471" s="280"/>
      <c r="U471" s="280"/>
    </row>
    <row r="472" spans="1:21" x14ac:dyDescent="0.25">
      <c r="A472" s="275"/>
      <c r="B472" s="275" t="s">
        <v>990</v>
      </c>
      <c r="C472" s="275" t="s">
        <v>991</v>
      </c>
      <c r="D472" s="276" t="s">
        <v>120</v>
      </c>
      <c r="E472" s="275"/>
      <c r="F472" s="333">
        <v>2.1424900424001248E-2</v>
      </c>
      <c r="G472" s="333">
        <v>3.7422560457875953E-2</v>
      </c>
      <c r="H472" s="333">
        <v>3.0555639758707454E-2</v>
      </c>
      <c r="I472" s="333">
        <v>3.0914492455216713E-2</v>
      </c>
      <c r="J472" s="333">
        <v>2.9958913490070849E-2</v>
      </c>
      <c r="K472" s="333">
        <v>3.0001662141946772E-2</v>
      </c>
      <c r="L472" s="333">
        <v>2.9988434953336363E-2</v>
      </c>
      <c r="M472" s="333">
        <v>3.0003133486526057E-2</v>
      </c>
      <c r="N472" s="333">
        <v>3.0016478641145872E-2</v>
      </c>
      <c r="O472" s="333">
        <v>3.002781264613974E-2</v>
      </c>
      <c r="P472" s="333">
        <v>3.0012664579798454E-2</v>
      </c>
      <c r="Q472" s="333">
        <v>3.0019719290105495E-2</v>
      </c>
      <c r="R472" s="333">
        <v>2.9955629631298386E-2</v>
      </c>
      <c r="S472" s="333">
        <v>3.0046578757462195E-2</v>
      </c>
      <c r="T472" s="280"/>
      <c r="U472" s="280"/>
    </row>
    <row r="473" spans="1:21" x14ac:dyDescent="0.25">
      <c r="A473" s="275"/>
      <c r="B473" s="275" t="s">
        <v>992</v>
      </c>
      <c r="C473" s="275" t="s">
        <v>993</v>
      </c>
      <c r="D473" s="276" t="s">
        <v>189</v>
      </c>
      <c r="E473" s="275"/>
      <c r="F473" s="279"/>
      <c r="G473" s="275"/>
      <c r="H473" s="275"/>
      <c r="I473" s="318">
        <v>0</v>
      </c>
      <c r="J473" s="318">
        <v>0</v>
      </c>
      <c r="K473" s="318">
        <v>0</v>
      </c>
      <c r="L473" s="318">
        <v>0</v>
      </c>
      <c r="M473" s="318">
        <v>0</v>
      </c>
      <c r="N473" s="318">
        <v>0</v>
      </c>
      <c r="O473" s="308"/>
      <c r="P473" s="308"/>
      <c r="Q473" s="308"/>
      <c r="R473" s="308"/>
      <c r="S473" s="308"/>
      <c r="T473" s="280"/>
      <c r="U473" s="280"/>
    </row>
    <row r="474" spans="1:21" x14ac:dyDescent="0.25">
      <c r="A474" s="275"/>
      <c r="B474" s="275" t="s">
        <v>994</v>
      </c>
      <c r="C474" s="275" t="s">
        <v>995</v>
      </c>
      <c r="D474" s="276" t="s">
        <v>189</v>
      </c>
      <c r="E474" s="275"/>
      <c r="F474" s="279"/>
      <c r="G474" s="275"/>
      <c r="H474" s="275"/>
      <c r="I474" s="318">
        <v>0</v>
      </c>
      <c r="J474" s="318">
        <v>0</v>
      </c>
      <c r="K474" s="318">
        <v>0</v>
      </c>
      <c r="L474" s="318">
        <v>0</v>
      </c>
      <c r="M474" s="318">
        <v>0</v>
      </c>
      <c r="N474" s="318">
        <v>0</v>
      </c>
      <c r="O474" s="308"/>
      <c r="P474" s="308"/>
      <c r="Q474" s="308"/>
      <c r="R474" s="308"/>
      <c r="S474" s="308"/>
      <c r="T474" s="280"/>
      <c r="U474" s="280"/>
    </row>
    <row r="475" spans="1:21" x14ac:dyDescent="0.25">
      <c r="A475" s="275"/>
      <c r="B475" s="275" t="s">
        <v>996</v>
      </c>
      <c r="C475" s="275" t="s">
        <v>997</v>
      </c>
      <c r="D475" s="276" t="s">
        <v>189</v>
      </c>
      <c r="E475" s="275"/>
      <c r="F475" s="279"/>
      <c r="G475" s="275"/>
      <c r="H475" s="275"/>
      <c r="I475" s="318">
        <v>0</v>
      </c>
      <c r="J475" s="318">
        <v>0</v>
      </c>
      <c r="K475" s="318">
        <v>0</v>
      </c>
      <c r="L475" s="318">
        <v>0</v>
      </c>
      <c r="M475" s="318">
        <v>0</v>
      </c>
      <c r="N475" s="318">
        <v>0</v>
      </c>
      <c r="O475" s="308"/>
      <c r="P475" s="308"/>
      <c r="Q475" s="308"/>
      <c r="R475" s="308"/>
      <c r="S475" s="308"/>
      <c r="T475" s="280"/>
      <c r="U475" s="280"/>
    </row>
    <row r="476" spans="1:21" x14ac:dyDescent="0.25">
      <c r="A476" s="275"/>
      <c r="B476" s="275" t="s">
        <v>998</v>
      </c>
      <c r="C476" s="275" t="s">
        <v>999</v>
      </c>
      <c r="D476" s="276" t="s">
        <v>189</v>
      </c>
      <c r="E476" s="275"/>
      <c r="F476" s="279"/>
      <c r="G476" s="275"/>
      <c r="H476" s="275"/>
      <c r="I476" s="318">
        <v>0</v>
      </c>
      <c r="J476" s="318">
        <v>0</v>
      </c>
      <c r="K476" s="318">
        <v>0</v>
      </c>
      <c r="L476" s="318">
        <v>0</v>
      </c>
      <c r="M476" s="318">
        <v>0</v>
      </c>
      <c r="N476" s="318">
        <v>0</v>
      </c>
      <c r="O476" s="308"/>
      <c r="P476" s="308"/>
      <c r="Q476" s="308"/>
      <c r="R476" s="308"/>
      <c r="S476" s="308"/>
      <c r="T476" s="280"/>
      <c r="U476" s="280"/>
    </row>
    <row r="477" spans="1:21" x14ac:dyDescent="0.25">
      <c r="A477" s="275"/>
      <c r="B477" s="275" t="s">
        <v>1000</v>
      </c>
      <c r="C477" s="275" t="s">
        <v>1001</v>
      </c>
      <c r="D477" s="276" t="s">
        <v>189</v>
      </c>
      <c r="E477" s="275"/>
      <c r="F477" s="279"/>
      <c r="G477" s="275"/>
      <c r="H477" s="275"/>
      <c r="I477" s="318">
        <v>0</v>
      </c>
      <c r="J477" s="318">
        <v>0</v>
      </c>
      <c r="K477" s="318">
        <v>0</v>
      </c>
      <c r="L477" s="318">
        <v>0</v>
      </c>
      <c r="M477" s="318">
        <v>0</v>
      </c>
      <c r="N477" s="318">
        <v>0</v>
      </c>
      <c r="O477" s="308"/>
      <c r="P477" s="308"/>
      <c r="Q477" s="308"/>
      <c r="R477" s="308"/>
      <c r="S477" s="308"/>
      <c r="T477" s="280"/>
      <c r="U477" s="280"/>
    </row>
    <row r="478" spans="1:21" x14ac:dyDescent="0.25">
      <c r="A478" s="276" t="s">
        <v>112</v>
      </c>
      <c r="B478" s="334" t="s">
        <v>112</v>
      </c>
      <c r="C478" s="275" t="s">
        <v>1002</v>
      </c>
      <c r="D478" s="276" t="s">
        <v>114</v>
      </c>
      <c r="E478" s="275"/>
      <c r="F478" s="279"/>
      <c r="G478" s="275"/>
      <c r="H478" s="275"/>
      <c r="I478" s="332"/>
      <c r="J478" s="332"/>
      <c r="K478" s="332"/>
      <c r="L478" s="332"/>
      <c r="M478" s="332"/>
      <c r="N478" s="332"/>
      <c r="O478" s="332"/>
      <c r="P478" s="332"/>
      <c r="Q478" s="332"/>
      <c r="R478" s="332"/>
      <c r="S478" s="332"/>
      <c r="T478" s="280"/>
      <c r="U478" s="280"/>
    </row>
    <row r="479" spans="1:21" x14ac:dyDescent="0.25">
      <c r="A479" s="276" t="s">
        <v>112</v>
      </c>
      <c r="B479" s="334" t="s">
        <v>112</v>
      </c>
      <c r="C479" s="275" t="s">
        <v>1003</v>
      </c>
      <c r="D479" s="276" t="s">
        <v>114</v>
      </c>
      <c r="E479" s="275"/>
      <c r="F479" s="279"/>
      <c r="G479" s="275"/>
      <c r="H479" s="275"/>
      <c r="I479" s="332"/>
      <c r="J479" s="332"/>
      <c r="K479" s="332"/>
      <c r="L479" s="332"/>
      <c r="M479" s="332"/>
      <c r="N479" s="332"/>
      <c r="O479" s="332"/>
      <c r="P479" s="332"/>
      <c r="Q479" s="332"/>
      <c r="R479" s="332"/>
      <c r="S479" s="332"/>
      <c r="T479" s="280"/>
      <c r="U479" s="280"/>
    </row>
    <row r="480" spans="1:21" x14ac:dyDescent="0.25">
      <c r="A480" s="275"/>
      <c r="B480" s="275" t="s">
        <v>1004</v>
      </c>
      <c r="C480" s="275" t="s">
        <v>1005</v>
      </c>
      <c r="D480" s="276" t="s">
        <v>189</v>
      </c>
      <c r="E480" s="275"/>
      <c r="F480" s="279"/>
      <c r="G480" s="275"/>
      <c r="H480" s="275"/>
      <c r="I480" s="318">
        <v>1.1654474552851768</v>
      </c>
      <c r="J480" s="318">
        <v>0.76398374962383397</v>
      </c>
      <c r="K480" s="318">
        <v>0.33765092947772196</v>
      </c>
      <c r="L480" s="318">
        <v>0.3310092565808504</v>
      </c>
      <c r="M480" s="318">
        <v>0.32453176403857059</v>
      </c>
      <c r="N480" s="318">
        <v>0.3181259382819015</v>
      </c>
      <c r="O480" s="308">
        <f>+N480</f>
        <v>0.3181259382819015</v>
      </c>
      <c r="P480" s="308">
        <f t="shared" ref="P480:S480" si="28">+O480</f>
        <v>0.3181259382819015</v>
      </c>
      <c r="Q480" s="308">
        <f t="shared" si="28"/>
        <v>0.3181259382819015</v>
      </c>
      <c r="R480" s="308">
        <f t="shared" si="28"/>
        <v>0.3181259382819015</v>
      </c>
      <c r="S480" s="308">
        <f t="shared" si="28"/>
        <v>0.3181259382819015</v>
      </c>
      <c r="T480" s="280"/>
      <c r="U480" s="280"/>
    </row>
    <row r="481" spans="1:21" x14ac:dyDescent="0.25">
      <c r="A481" s="275"/>
      <c r="B481" s="275" t="s">
        <v>1006</v>
      </c>
      <c r="C481" s="275" t="s">
        <v>1007</v>
      </c>
      <c r="D481" s="276" t="s">
        <v>189</v>
      </c>
      <c r="E481" s="275"/>
      <c r="F481" s="279"/>
      <c r="G481" s="275"/>
      <c r="H481" s="275"/>
      <c r="I481" s="318">
        <v>0</v>
      </c>
      <c r="J481" s="318">
        <v>0</v>
      </c>
      <c r="K481" s="318">
        <v>0</v>
      </c>
      <c r="L481" s="318">
        <v>0</v>
      </c>
      <c r="M481" s="318">
        <v>0</v>
      </c>
      <c r="N481" s="318">
        <v>0</v>
      </c>
      <c r="O481" s="308"/>
      <c r="P481" s="308"/>
      <c r="Q481" s="308"/>
      <c r="R481" s="308"/>
      <c r="S481" s="308"/>
      <c r="T481" s="280"/>
      <c r="U481" s="280"/>
    </row>
    <row r="482" spans="1:21" x14ac:dyDescent="0.25">
      <c r="A482" s="275"/>
      <c r="B482" s="275" t="s">
        <v>1008</v>
      </c>
      <c r="C482" s="275" t="s">
        <v>1009</v>
      </c>
      <c r="D482" s="276" t="s">
        <v>189</v>
      </c>
      <c r="E482" s="275"/>
      <c r="F482" s="279"/>
      <c r="G482" s="275"/>
      <c r="H482" s="275"/>
      <c r="I482" s="318">
        <v>0</v>
      </c>
      <c r="J482" s="318">
        <v>0</v>
      </c>
      <c r="K482" s="318">
        <v>0</v>
      </c>
      <c r="L482" s="318">
        <v>0</v>
      </c>
      <c r="M482" s="318">
        <v>0</v>
      </c>
      <c r="N482" s="318">
        <v>0</v>
      </c>
      <c r="O482" s="308"/>
      <c r="P482" s="308"/>
      <c r="Q482" s="308"/>
      <c r="R482" s="308"/>
      <c r="S482" s="308"/>
      <c r="T482" s="280"/>
      <c r="U482" s="280"/>
    </row>
    <row r="483" spans="1:21" x14ac:dyDescent="0.25">
      <c r="A483" s="275"/>
      <c r="B483" s="275" t="s">
        <v>1010</v>
      </c>
      <c r="C483" s="275" t="s">
        <v>1011</v>
      </c>
      <c r="D483" s="276" t="s">
        <v>189</v>
      </c>
      <c r="E483" s="275"/>
      <c r="F483" s="279"/>
      <c r="G483" s="275"/>
      <c r="H483" s="275"/>
      <c r="I483" s="318">
        <v>0</v>
      </c>
      <c r="J483" s="318">
        <v>0</v>
      </c>
      <c r="K483" s="318">
        <v>0</v>
      </c>
      <c r="L483" s="318">
        <v>0</v>
      </c>
      <c r="M483" s="318">
        <v>0</v>
      </c>
      <c r="N483" s="318">
        <v>0</v>
      </c>
      <c r="O483" s="308"/>
      <c r="P483" s="308"/>
      <c r="Q483" s="308"/>
      <c r="R483" s="308"/>
      <c r="S483" s="308"/>
      <c r="T483" s="280"/>
      <c r="U483" s="280"/>
    </row>
    <row r="484" spans="1:21" x14ac:dyDescent="0.25">
      <c r="A484" s="275"/>
      <c r="B484" s="275" t="s">
        <v>1012</v>
      </c>
      <c r="C484" s="275" t="s">
        <v>1013</v>
      </c>
      <c r="D484" s="276" t="s">
        <v>189</v>
      </c>
      <c r="E484" s="275"/>
      <c r="F484" s="279"/>
      <c r="G484" s="275"/>
      <c r="H484" s="275"/>
      <c r="I484" s="318">
        <v>0</v>
      </c>
      <c r="J484" s="318">
        <v>0</v>
      </c>
      <c r="K484" s="318">
        <v>0</v>
      </c>
      <c r="L484" s="318">
        <v>0</v>
      </c>
      <c r="M484" s="318">
        <v>0</v>
      </c>
      <c r="N484" s="318">
        <v>0</v>
      </c>
      <c r="O484" s="308"/>
      <c r="P484" s="308"/>
      <c r="Q484" s="308"/>
      <c r="R484" s="308"/>
      <c r="S484" s="308"/>
      <c r="T484" s="280"/>
      <c r="U484" s="280"/>
    </row>
    <row r="485" spans="1:21" x14ac:dyDescent="0.25">
      <c r="A485" s="275"/>
      <c r="B485" s="275" t="s">
        <v>1014</v>
      </c>
      <c r="C485" s="275" t="s">
        <v>1015</v>
      </c>
      <c r="D485" s="276" t="s">
        <v>189</v>
      </c>
      <c r="E485" s="275"/>
      <c r="F485" s="279"/>
      <c r="G485" s="275"/>
      <c r="H485" s="275"/>
      <c r="I485" s="318">
        <v>0</v>
      </c>
      <c r="J485" s="318">
        <v>0</v>
      </c>
      <c r="K485" s="318">
        <v>0</v>
      </c>
      <c r="L485" s="318">
        <v>0</v>
      </c>
      <c r="M485" s="318">
        <v>0</v>
      </c>
      <c r="N485" s="318">
        <v>0</v>
      </c>
      <c r="O485" s="308"/>
      <c r="P485" s="308"/>
      <c r="Q485" s="308"/>
      <c r="R485" s="308"/>
      <c r="S485" s="308"/>
      <c r="T485" s="280"/>
      <c r="U485" s="280"/>
    </row>
    <row r="486" spans="1:21" x14ac:dyDescent="0.25">
      <c r="A486" s="275"/>
      <c r="B486" s="275" t="s">
        <v>1016</v>
      </c>
      <c r="C486" s="275" t="s">
        <v>1017</v>
      </c>
      <c r="D486" s="276" t="s">
        <v>189</v>
      </c>
      <c r="E486" s="275"/>
      <c r="F486" s="279"/>
      <c r="G486" s="275"/>
      <c r="H486" s="275"/>
      <c r="I486" s="318">
        <v>0</v>
      </c>
      <c r="J486" s="318">
        <v>0</v>
      </c>
      <c r="K486" s="318">
        <v>0</v>
      </c>
      <c r="L486" s="318">
        <v>0</v>
      </c>
      <c r="M486" s="318">
        <v>0</v>
      </c>
      <c r="N486" s="318">
        <v>0</v>
      </c>
      <c r="O486" s="308"/>
      <c r="P486" s="308"/>
      <c r="Q486" s="308"/>
      <c r="R486" s="308"/>
      <c r="S486" s="308"/>
      <c r="T486" s="280"/>
      <c r="U486" s="280"/>
    </row>
    <row r="487" spans="1:21" x14ac:dyDescent="0.25">
      <c r="A487" s="275"/>
      <c r="B487" s="275" t="s">
        <v>1018</v>
      </c>
      <c r="C487" s="275" t="s">
        <v>1019</v>
      </c>
      <c r="D487" s="276" t="s">
        <v>189</v>
      </c>
      <c r="E487" s="275"/>
      <c r="F487" s="279"/>
      <c r="G487" s="275"/>
      <c r="H487" s="275"/>
      <c r="I487" s="318">
        <v>0</v>
      </c>
      <c r="J487" s="318">
        <v>0</v>
      </c>
      <c r="K487" s="318">
        <v>0</v>
      </c>
      <c r="L487" s="318">
        <v>0</v>
      </c>
      <c r="M487" s="318">
        <v>0</v>
      </c>
      <c r="N487" s="318">
        <v>0</v>
      </c>
      <c r="O487" s="308"/>
      <c r="P487" s="308"/>
      <c r="Q487" s="308"/>
      <c r="R487" s="308"/>
      <c r="S487" s="308"/>
      <c r="T487" s="280"/>
      <c r="U487" s="280"/>
    </row>
    <row r="488" spans="1:21" x14ac:dyDescent="0.25">
      <c r="A488" s="275"/>
      <c r="B488" s="275" t="s">
        <v>1020</v>
      </c>
      <c r="C488" s="275" t="s">
        <v>1021</v>
      </c>
      <c r="D488" s="276" t="s">
        <v>189</v>
      </c>
      <c r="E488" s="275"/>
      <c r="F488" s="279"/>
      <c r="G488" s="275"/>
      <c r="H488" s="275"/>
      <c r="I488" s="318">
        <v>0</v>
      </c>
      <c r="J488" s="318">
        <v>0</v>
      </c>
      <c r="K488" s="318">
        <v>0</v>
      </c>
      <c r="L488" s="318">
        <v>0</v>
      </c>
      <c r="M488" s="318">
        <v>0</v>
      </c>
      <c r="N488" s="318">
        <v>0</v>
      </c>
      <c r="O488" s="308"/>
      <c r="P488" s="308"/>
      <c r="Q488" s="308"/>
      <c r="R488" s="308"/>
      <c r="S488" s="308"/>
      <c r="T488" s="280"/>
      <c r="U488" s="280"/>
    </row>
    <row r="489" spans="1:21" x14ac:dyDescent="0.25">
      <c r="A489" s="275"/>
      <c r="B489" s="275" t="s">
        <v>1022</v>
      </c>
      <c r="C489" s="275" t="s">
        <v>1023</v>
      </c>
      <c r="D489" s="276" t="s">
        <v>189</v>
      </c>
      <c r="E489" s="275"/>
      <c r="F489" s="279"/>
      <c r="G489" s="275"/>
      <c r="H489" s="275"/>
      <c r="I489" s="318">
        <v>0</v>
      </c>
      <c r="J489" s="318">
        <v>0</v>
      </c>
      <c r="K489" s="318">
        <v>0</v>
      </c>
      <c r="L489" s="318">
        <v>0</v>
      </c>
      <c r="M489" s="318">
        <v>0</v>
      </c>
      <c r="N489" s="318">
        <v>0</v>
      </c>
      <c r="O489" s="308"/>
      <c r="P489" s="308"/>
      <c r="Q489" s="308"/>
      <c r="R489" s="308"/>
      <c r="S489" s="308"/>
      <c r="T489" s="280"/>
      <c r="U489" s="280"/>
    </row>
    <row r="490" spans="1:21" x14ac:dyDescent="0.25">
      <c r="A490" s="275"/>
      <c r="B490" s="275" t="s">
        <v>1024</v>
      </c>
      <c r="C490" s="275" t="s">
        <v>1025</v>
      </c>
      <c r="D490" s="276" t="s">
        <v>189</v>
      </c>
      <c r="E490" s="275"/>
      <c r="F490" s="279"/>
      <c r="G490" s="275"/>
      <c r="H490" s="275"/>
      <c r="I490" s="318">
        <v>0</v>
      </c>
      <c r="J490" s="318">
        <v>0</v>
      </c>
      <c r="K490" s="318">
        <v>0</v>
      </c>
      <c r="L490" s="318">
        <v>0</v>
      </c>
      <c r="M490" s="318">
        <v>0</v>
      </c>
      <c r="N490" s="318">
        <v>0</v>
      </c>
      <c r="O490" s="308"/>
      <c r="P490" s="308"/>
      <c r="Q490" s="308"/>
      <c r="R490" s="308"/>
      <c r="S490" s="308"/>
      <c r="T490" s="280"/>
      <c r="U490" s="280"/>
    </row>
    <row r="491" spans="1:21" x14ac:dyDescent="0.25">
      <c r="A491" s="275"/>
      <c r="B491" s="275" t="s">
        <v>1026</v>
      </c>
      <c r="C491" s="275" t="s">
        <v>1027</v>
      </c>
      <c r="D491" s="276" t="s">
        <v>189</v>
      </c>
      <c r="E491" s="275"/>
      <c r="F491" s="279"/>
      <c r="G491" s="275"/>
      <c r="H491" s="275"/>
      <c r="I491" s="318">
        <v>0</v>
      </c>
      <c r="J491" s="318">
        <v>0</v>
      </c>
      <c r="K491" s="318">
        <v>0</v>
      </c>
      <c r="L491" s="318">
        <v>0</v>
      </c>
      <c r="M491" s="318">
        <v>0</v>
      </c>
      <c r="N491" s="318">
        <v>0</v>
      </c>
      <c r="O491" s="308"/>
      <c r="P491" s="308"/>
      <c r="Q491" s="308"/>
      <c r="R491" s="308"/>
      <c r="S491" s="308"/>
      <c r="T491" s="280"/>
      <c r="U491" s="280"/>
    </row>
    <row r="492" spans="1:21" x14ac:dyDescent="0.25">
      <c r="A492" s="275"/>
      <c r="B492" s="275" t="s">
        <v>1028</v>
      </c>
      <c r="C492" s="275" t="s">
        <v>1029</v>
      </c>
      <c r="D492" s="276"/>
      <c r="E492" s="275"/>
      <c r="F492" s="326">
        <v>0</v>
      </c>
      <c r="G492" s="326">
        <v>0</v>
      </c>
      <c r="H492" s="326">
        <v>0</v>
      </c>
      <c r="I492" s="326">
        <v>0</v>
      </c>
      <c r="J492" s="326">
        <v>0.03</v>
      </c>
      <c r="K492" s="326">
        <v>0.03</v>
      </c>
      <c r="L492" s="326">
        <v>0.03</v>
      </c>
      <c r="M492" s="326">
        <v>0.03</v>
      </c>
      <c r="N492" s="326">
        <v>0.03</v>
      </c>
      <c r="O492" s="308">
        <v>0.03</v>
      </c>
      <c r="P492" s="308">
        <v>0.03</v>
      </c>
      <c r="Q492" s="308">
        <v>0.03</v>
      </c>
      <c r="R492" s="308">
        <v>0.03</v>
      </c>
      <c r="S492" s="308">
        <v>0.03</v>
      </c>
      <c r="T492" s="280"/>
      <c r="U492" s="280"/>
    </row>
    <row r="493" spans="1:21" x14ac:dyDescent="0.25">
      <c r="A493" s="275"/>
      <c r="B493" s="275" t="s">
        <v>1030</v>
      </c>
      <c r="C493" s="275" t="s">
        <v>1031</v>
      </c>
      <c r="D493" s="276"/>
      <c r="E493" s="275"/>
      <c r="F493" s="326">
        <v>0</v>
      </c>
      <c r="G493" s="326">
        <v>0</v>
      </c>
      <c r="H493" s="326">
        <v>0</v>
      </c>
      <c r="I493" s="326">
        <v>0</v>
      </c>
      <c r="J493" s="326">
        <v>0.02</v>
      </c>
      <c r="K493" s="326">
        <v>0.02</v>
      </c>
      <c r="L493" s="326">
        <v>0.02</v>
      </c>
      <c r="M493" s="326">
        <v>0.02</v>
      </c>
      <c r="N493" s="326">
        <v>0.02</v>
      </c>
      <c r="O493" s="308">
        <v>0.02</v>
      </c>
      <c r="P493" s="308">
        <v>0.02</v>
      </c>
      <c r="Q493" s="308">
        <v>0.02</v>
      </c>
      <c r="R493" s="308">
        <v>0.02</v>
      </c>
      <c r="S493" s="308">
        <v>0.02</v>
      </c>
      <c r="T493" s="280"/>
      <c r="U493" s="280"/>
    </row>
    <row r="494" spans="1:21" x14ac:dyDescent="0.25">
      <c r="A494" s="275"/>
      <c r="B494" s="275" t="s">
        <v>1032</v>
      </c>
      <c r="C494" s="275" t="s">
        <v>1033</v>
      </c>
      <c r="D494" s="276"/>
      <c r="E494" s="275"/>
      <c r="F494" s="279"/>
      <c r="G494" s="293"/>
      <c r="H494" s="318">
        <v>0</v>
      </c>
      <c r="I494" s="318">
        <v>0</v>
      </c>
      <c r="J494" s="318">
        <v>0</v>
      </c>
      <c r="K494" s="318">
        <v>0</v>
      </c>
      <c r="L494" s="318">
        <v>0</v>
      </c>
      <c r="M494" s="318">
        <v>0</v>
      </c>
      <c r="N494" s="318">
        <v>0</v>
      </c>
      <c r="O494" s="308"/>
      <c r="P494" s="308"/>
      <c r="Q494" s="308"/>
      <c r="R494" s="308"/>
      <c r="S494" s="308"/>
      <c r="T494" s="280"/>
      <c r="U494" s="280"/>
    </row>
    <row r="495" spans="1:21" x14ac:dyDescent="0.25">
      <c r="A495" s="275"/>
      <c r="B495" s="275" t="s">
        <v>1034</v>
      </c>
      <c r="C495" s="275" t="s">
        <v>1035</v>
      </c>
      <c r="D495" s="276"/>
      <c r="E495" s="275"/>
      <c r="F495" s="279"/>
      <c r="G495" s="293"/>
      <c r="H495" s="287"/>
      <c r="I495" s="287"/>
      <c r="J495" s="287"/>
      <c r="K495" s="287"/>
      <c r="L495" s="287"/>
      <c r="M495" s="287"/>
      <c r="N495" s="287"/>
      <c r="O495" s="287"/>
      <c r="P495" s="287"/>
      <c r="Q495" s="287"/>
      <c r="R495" s="287"/>
      <c r="S495" s="287"/>
      <c r="T495" s="318" t="s">
        <v>1475</v>
      </c>
      <c r="U495" s="280"/>
    </row>
    <row r="496" spans="1:21" x14ac:dyDescent="0.25">
      <c r="A496" s="275"/>
      <c r="B496" s="275" t="s">
        <v>1036</v>
      </c>
      <c r="C496" s="275" t="s">
        <v>1037</v>
      </c>
      <c r="D496" s="276"/>
      <c r="E496" s="275"/>
      <c r="F496" s="279"/>
      <c r="G496" s="287"/>
      <c r="H496" s="287"/>
      <c r="I496" s="287"/>
      <c r="J496" s="323">
        <v>0</v>
      </c>
      <c r="K496" s="323">
        <v>-1.7754958270640878E-5</v>
      </c>
      <c r="L496" s="323">
        <v>4.4672132387415006E-2</v>
      </c>
      <c r="M496" s="323">
        <v>0.12199812433604194</v>
      </c>
      <c r="N496" s="323">
        <v>0.17884801233849035</v>
      </c>
      <c r="O496" s="308"/>
      <c r="P496" s="308"/>
      <c r="Q496" s="308"/>
      <c r="R496" s="308"/>
      <c r="S496" s="308"/>
      <c r="T496" s="280"/>
      <c r="U496" s="280"/>
    </row>
    <row r="497" spans="1:21" x14ac:dyDescent="0.25">
      <c r="A497" s="275"/>
      <c r="B497" s="275" t="s">
        <v>1038</v>
      </c>
      <c r="C497" s="275" t="s">
        <v>1039</v>
      </c>
      <c r="D497" s="276"/>
      <c r="E497" s="275"/>
      <c r="F497" s="279"/>
      <c r="G497" s="287"/>
      <c r="H497" s="287"/>
      <c r="I497" s="287"/>
      <c r="J497" s="323">
        <v>0</v>
      </c>
      <c r="K497" s="323">
        <v>1.7754958270640878E-5</v>
      </c>
      <c r="L497" s="323">
        <v>-4.4672132387415006E-2</v>
      </c>
      <c r="M497" s="323">
        <v>-0.12199812433604194</v>
      </c>
      <c r="N497" s="323">
        <v>-0.17884801233849035</v>
      </c>
      <c r="O497" s="308"/>
      <c r="P497" s="308"/>
      <c r="Q497" s="308"/>
      <c r="R497" s="308"/>
      <c r="S497" s="308"/>
      <c r="T497" s="280"/>
      <c r="U497" s="280"/>
    </row>
    <row r="498" spans="1:21" x14ac:dyDescent="0.25">
      <c r="A498" s="275"/>
      <c r="B498" s="275" t="s">
        <v>1040</v>
      </c>
      <c r="C498" s="275" t="s">
        <v>1041</v>
      </c>
      <c r="D498" s="276"/>
      <c r="E498" s="275"/>
      <c r="F498" s="279"/>
      <c r="G498" s="287"/>
      <c r="H498" s="287"/>
      <c r="I498" s="287"/>
      <c r="J498" s="323">
        <v>0</v>
      </c>
      <c r="K498" s="323">
        <v>0</v>
      </c>
      <c r="L498" s="323">
        <v>0</v>
      </c>
      <c r="M498" s="323">
        <v>0</v>
      </c>
      <c r="N498" s="323">
        <v>0</v>
      </c>
      <c r="O498" s="308"/>
      <c r="P498" s="308"/>
      <c r="Q498" s="308"/>
      <c r="R498" s="308"/>
      <c r="S498" s="308"/>
      <c r="T498" s="280"/>
      <c r="U498" s="280"/>
    </row>
    <row r="499" spans="1:21" x14ac:dyDescent="0.25">
      <c r="A499" s="275"/>
      <c r="B499" s="275" t="s">
        <v>1042</v>
      </c>
      <c r="C499" s="275" t="s">
        <v>1043</v>
      </c>
      <c r="D499" s="276"/>
      <c r="E499" s="275"/>
      <c r="F499" s="279"/>
      <c r="G499" s="287"/>
      <c r="H499" s="287"/>
      <c r="I499" s="287"/>
      <c r="J499" s="323">
        <v>-9.505585326255523E-3</v>
      </c>
      <c r="K499" s="323">
        <v>-9.4872431847329766E-3</v>
      </c>
      <c r="L499" s="323">
        <v>-9.475605727581304E-3</v>
      </c>
      <c r="M499" s="323">
        <v>-9.5068559003545373E-3</v>
      </c>
      <c r="N499" s="323">
        <v>-9.5887849664132354E-3</v>
      </c>
      <c r="O499" s="308"/>
      <c r="P499" s="308"/>
      <c r="Q499" s="308"/>
      <c r="R499" s="308"/>
      <c r="S499" s="308"/>
      <c r="T499" s="280"/>
      <c r="U499" s="280"/>
    </row>
    <row r="500" spans="1:21" x14ac:dyDescent="0.25">
      <c r="A500" s="275"/>
      <c r="B500" s="275" t="s">
        <v>1044</v>
      </c>
      <c r="C500" s="275" t="s">
        <v>1045</v>
      </c>
      <c r="D500" s="276"/>
      <c r="E500" s="275"/>
      <c r="F500" s="279"/>
      <c r="G500" s="287"/>
      <c r="H500" s="287"/>
      <c r="I500" s="287"/>
      <c r="J500" s="323">
        <v>0</v>
      </c>
      <c r="K500" s="323">
        <v>0</v>
      </c>
      <c r="L500" s="323">
        <v>0</v>
      </c>
      <c r="M500" s="323">
        <v>0</v>
      </c>
      <c r="N500" s="323">
        <v>0</v>
      </c>
      <c r="O500" s="308"/>
      <c r="P500" s="308"/>
      <c r="Q500" s="308"/>
      <c r="R500" s="308"/>
      <c r="S500" s="308"/>
      <c r="T500" s="280"/>
      <c r="U500" s="280"/>
    </row>
    <row r="501" spans="1:21" x14ac:dyDescent="0.25">
      <c r="A501" s="275"/>
      <c r="B501" s="275" t="s">
        <v>1046</v>
      </c>
      <c r="C501" s="275" t="s">
        <v>1047</v>
      </c>
      <c r="D501" s="276"/>
      <c r="E501" s="275"/>
      <c r="F501" s="279"/>
      <c r="G501" s="287"/>
      <c r="H501" s="287"/>
      <c r="I501" s="287"/>
      <c r="J501" s="323">
        <v>0</v>
      </c>
      <c r="K501" s="323">
        <v>0</v>
      </c>
      <c r="L501" s="323">
        <v>0</v>
      </c>
      <c r="M501" s="323">
        <v>0</v>
      </c>
      <c r="N501" s="323">
        <v>0</v>
      </c>
      <c r="O501" s="308"/>
      <c r="P501" s="308"/>
      <c r="Q501" s="308"/>
      <c r="R501" s="308"/>
      <c r="S501" s="308"/>
      <c r="T501" s="280"/>
      <c r="U501" s="280"/>
    </row>
    <row r="502" spans="1:21" x14ac:dyDescent="0.25">
      <c r="A502" s="275"/>
      <c r="B502" s="275" t="s">
        <v>1048</v>
      </c>
      <c r="C502" s="275" t="s">
        <v>1049</v>
      </c>
      <c r="D502" s="276"/>
      <c r="E502" s="275"/>
      <c r="F502" s="279"/>
      <c r="G502" s="287"/>
      <c r="H502" s="287"/>
      <c r="I502" s="287"/>
      <c r="J502" s="323">
        <v>1.2419440264820947</v>
      </c>
      <c r="K502" s="323">
        <v>1.2542901740926524</v>
      </c>
      <c r="L502" s="323">
        <v>1.2665065322533988</v>
      </c>
      <c r="M502" s="323">
        <v>1.2789740426715828</v>
      </c>
      <c r="N502" s="323">
        <v>1.2913406585192659</v>
      </c>
      <c r="O502" s="308"/>
      <c r="P502" s="308"/>
      <c r="Q502" s="308"/>
      <c r="R502" s="308"/>
      <c r="S502" s="308"/>
      <c r="T502" s="280"/>
      <c r="U502" s="280"/>
    </row>
    <row r="503" spans="1:21" x14ac:dyDescent="0.25">
      <c r="A503" s="275"/>
      <c r="B503" s="275" t="s">
        <v>1050</v>
      </c>
      <c r="C503" s="275" t="s">
        <v>1051</v>
      </c>
      <c r="D503" s="276"/>
      <c r="E503" s="275"/>
      <c r="F503" s="279"/>
      <c r="G503" s="287"/>
      <c r="H503" s="287"/>
      <c r="I503" s="287"/>
      <c r="J503" s="323">
        <v>-0.90323201925970509</v>
      </c>
      <c r="K503" s="323">
        <v>-0.91221103570374718</v>
      </c>
      <c r="L503" s="323">
        <v>-0.92109565982065356</v>
      </c>
      <c r="M503" s="323">
        <v>-0.9301629401247874</v>
      </c>
      <c r="N503" s="323">
        <v>-0.93915684255946619</v>
      </c>
      <c r="O503" s="308"/>
      <c r="P503" s="308"/>
      <c r="Q503" s="308"/>
      <c r="R503" s="308"/>
      <c r="S503" s="308"/>
      <c r="T503" s="280"/>
      <c r="U503" s="280"/>
    </row>
    <row r="504" spans="1:21" x14ac:dyDescent="0.25">
      <c r="A504" s="275"/>
      <c r="B504" s="275" t="s">
        <v>1052</v>
      </c>
      <c r="C504" s="275" t="s">
        <v>1053</v>
      </c>
      <c r="D504" s="276"/>
      <c r="E504" s="275"/>
      <c r="F504" s="279"/>
      <c r="G504" s="287"/>
      <c r="H504" s="287"/>
      <c r="I504" s="287"/>
      <c r="J504" s="323">
        <v>0.20980655051999994</v>
      </c>
      <c r="K504" s="323">
        <v>0.21397364477999997</v>
      </c>
      <c r="L504" s="323">
        <v>0.21826701581999997</v>
      </c>
      <c r="M504" s="323">
        <v>0.22262351537999994</v>
      </c>
      <c r="N504" s="323">
        <v>0.23309935571999996</v>
      </c>
      <c r="O504" s="308"/>
      <c r="P504" s="308"/>
      <c r="Q504" s="308"/>
      <c r="R504" s="308"/>
      <c r="S504" s="308"/>
      <c r="T504" s="280"/>
      <c r="U504" s="280"/>
    </row>
    <row r="505" spans="1:21" x14ac:dyDescent="0.25">
      <c r="A505" s="275"/>
      <c r="B505" s="275" t="s">
        <v>1054</v>
      </c>
      <c r="C505" s="275" t="s">
        <v>1055</v>
      </c>
      <c r="D505" s="276"/>
      <c r="E505" s="275"/>
      <c r="F505" s="279"/>
      <c r="G505" s="287"/>
      <c r="H505" s="287"/>
      <c r="I505" s="287"/>
      <c r="J505" s="323">
        <v>-0.98124505068225343</v>
      </c>
      <c r="K505" s="323">
        <v>-1.000734149607988</v>
      </c>
      <c r="L505" s="323">
        <v>-1.0208138328843257</v>
      </c>
      <c r="M505" s="323">
        <v>-1.0411887621749243</v>
      </c>
      <c r="N505" s="323">
        <v>-1.0901832595339696</v>
      </c>
      <c r="O505" s="308"/>
      <c r="P505" s="308"/>
      <c r="Q505" s="308"/>
      <c r="R505" s="308"/>
      <c r="S505" s="308"/>
      <c r="T505" s="280"/>
      <c r="U505" s="280"/>
    </row>
    <row r="506" spans="1:21" x14ac:dyDescent="0.25">
      <c r="A506" s="275"/>
      <c r="B506" s="275" t="s">
        <v>1056</v>
      </c>
      <c r="C506" s="275" t="s">
        <v>1057</v>
      </c>
      <c r="D506" s="276"/>
      <c r="E506" s="275"/>
      <c r="F506" s="279"/>
      <c r="G506" s="287"/>
      <c r="H506" s="287"/>
      <c r="I506" s="287"/>
      <c r="J506" s="323">
        <v>4.7218332758106571</v>
      </c>
      <c r="K506" s="323">
        <v>5.8599702710545643</v>
      </c>
      <c r="L506" s="323">
        <v>5.5627633458904819</v>
      </c>
      <c r="M506" s="323">
        <v>6.6682639130192181</v>
      </c>
      <c r="N506" s="323">
        <v>4.536554421699325</v>
      </c>
      <c r="O506" s="308"/>
      <c r="P506" s="308"/>
      <c r="Q506" s="308"/>
      <c r="R506" s="308"/>
      <c r="S506" s="308"/>
      <c r="T506" s="280"/>
      <c r="U506" s="280"/>
    </row>
    <row r="507" spans="1:21" x14ac:dyDescent="0.25">
      <c r="A507" s="275"/>
      <c r="B507" s="275" t="s">
        <v>1058</v>
      </c>
      <c r="C507" s="275" t="s">
        <v>1059</v>
      </c>
      <c r="D507" s="276"/>
      <c r="E507" s="275"/>
      <c r="F507" s="279"/>
      <c r="G507" s="287"/>
      <c r="H507" s="287"/>
      <c r="I507" s="287"/>
      <c r="J507" s="323">
        <v>-4.7218332758106563</v>
      </c>
      <c r="K507" s="323">
        <v>-5.8599702710545643</v>
      </c>
      <c r="L507" s="323">
        <v>-5.562763345890481</v>
      </c>
      <c r="M507" s="323">
        <v>-6.6682639130192172</v>
      </c>
      <c r="N507" s="323">
        <v>-4.5365544216993214</v>
      </c>
      <c r="O507" s="308"/>
      <c r="P507" s="308"/>
      <c r="Q507" s="308"/>
      <c r="R507" s="308"/>
      <c r="S507" s="308"/>
      <c r="T507" s="280"/>
      <c r="U507" s="280"/>
    </row>
    <row r="508" spans="1:21" x14ac:dyDescent="0.25">
      <c r="A508" s="275"/>
      <c r="B508" s="275" t="s">
        <v>1060</v>
      </c>
      <c r="C508" s="275" t="s">
        <v>1061</v>
      </c>
      <c r="D508" s="276"/>
      <c r="E508" s="275"/>
      <c r="F508" s="279"/>
      <c r="G508" s="287"/>
      <c r="H508" s="287"/>
      <c r="I508" s="287"/>
      <c r="J508" s="323">
        <v>-0.73055530969534976</v>
      </c>
      <c r="K508" s="323">
        <v>-0.7378177494662661</v>
      </c>
      <c r="L508" s="323">
        <v>-0.74500384250199936</v>
      </c>
      <c r="M508" s="323">
        <v>-0.75233767215975444</v>
      </c>
      <c r="N508" s="323">
        <v>-0.75961215207015631</v>
      </c>
      <c r="O508" s="308"/>
      <c r="P508" s="308"/>
      <c r="Q508" s="308"/>
      <c r="R508" s="308"/>
      <c r="S508" s="308"/>
      <c r="T508" s="280"/>
      <c r="U508" s="280"/>
    </row>
    <row r="509" spans="1:21" x14ac:dyDescent="0.25">
      <c r="A509" s="275"/>
      <c r="B509" s="275" t="s">
        <v>1062</v>
      </c>
      <c r="C509" s="275" t="s">
        <v>1063</v>
      </c>
      <c r="D509" s="276"/>
      <c r="E509" s="275"/>
      <c r="F509" s="279"/>
      <c r="G509" s="287"/>
      <c r="H509" s="287"/>
      <c r="I509" s="287"/>
      <c r="J509" s="323">
        <v>0.52387457117062897</v>
      </c>
      <c r="K509" s="323">
        <v>0.52908240070817336</v>
      </c>
      <c r="L509" s="323">
        <v>0.5342354826959792</v>
      </c>
      <c r="M509" s="323">
        <v>0.53949450527237663</v>
      </c>
      <c r="N509" s="323">
        <v>0.54471096868449032</v>
      </c>
      <c r="O509" s="308"/>
      <c r="P509" s="308"/>
      <c r="Q509" s="308"/>
      <c r="R509" s="308"/>
      <c r="S509" s="308"/>
      <c r="T509" s="280"/>
      <c r="U509" s="280"/>
    </row>
    <row r="510" spans="1:21" x14ac:dyDescent="0.25">
      <c r="A510" s="275"/>
      <c r="B510" s="275" t="s">
        <v>1064</v>
      </c>
      <c r="C510" s="275" t="s">
        <v>1065</v>
      </c>
      <c r="D510" s="276"/>
      <c r="E510" s="275"/>
      <c r="F510" s="279"/>
      <c r="G510" s="287"/>
      <c r="H510" s="287"/>
      <c r="I510" s="287"/>
      <c r="J510" s="323">
        <v>0</v>
      </c>
      <c r="K510" s="323">
        <v>-1.4365375328063984E-4</v>
      </c>
      <c r="L510" s="323">
        <v>0.3614381620436305</v>
      </c>
      <c r="M510" s="323">
        <v>0.98707573326433939</v>
      </c>
      <c r="N510" s="323">
        <v>1.4470430089205129</v>
      </c>
      <c r="O510" s="308"/>
      <c r="P510" s="308"/>
      <c r="Q510" s="308"/>
      <c r="R510" s="308"/>
      <c r="S510" s="308"/>
      <c r="T510" s="280"/>
      <c r="U510" s="280"/>
    </row>
    <row r="511" spans="1:21" x14ac:dyDescent="0.25">
      <c r="A511" s="275"/>
      <c r="B511" s="275" t="s">
        <v>1066</v>
      </c>
      <c r="C511" s="275" t="s">
        <v>1067</v>
      </c>
      <c r="D511" s="276"/>
      <c r="E511" s="275"/>
      <c r="F511" s="279"/>
      <c r="G511" s="287"/>
      <c r="H511" s="287"/>
      <c r="I511" s="287"/>
      <c r="J511" s="323">
        <v>0</v>
      </c>
      <c r="K511" s="323">
        <v>1.4365375328063984E-4</v>
      </c>
      <c r="L511" s="323">
        <v>-0.3614381620436305</v>
      </c>
      <c r="M511" s="323">
        <v>-0.98707573326433939</v>
      </c>
      <c r="N511" s="323">
        <v>-1.4470430089205129</v>
      </c>
      <c r="O511" s="308"/>
      <c r="P511" s="308"/>
      <c r="Q511" s="308"/>
      <c r="R511" s="308"/>
      <c r="S511" s="308"/>
      <c r="T511" s="280"/>
      <c r="U511" s="280"/>
    </row>
    <row r="512" spans="1:21" x14ac:dyDescent="0.25">
      <c r="A512" s="275"/>
      <c r="B512" s="275" t="s">
        <v>1068</v>
      </c>
      <c r="C512" s="275" t="s">
        <v>1069</v>
      </c>
      <c r="D512" s="276"/>
      <c r="E512" s="275"/>
      <c r="F512" s="279"/>
      <c r="G512" s="287"/>
      <c r="H512" s="287"/>
      <c r="I512" s="287"/>
      <c r="J512" s="323">
        <v>0</v>
      </c>
      <c r="K512" s="323">
        <v>0</v>
      </c>
      <c r="L512" s="323">
        <v>0</v>
      </c>
      <c r="M512" s="323">
        <v>0</v>
      </c>
      <c r="N512" s="323">
        <v>0</v>
      </c>
      <c r="O512" s="308"/>
      <c r="P512" s="308"/>
      <c r="Q512" s="308"/>
      <c r="R512" s="308"/>
      <c r="S512" s="308"/>
      <c r="T512" s="280"/>
      <c r="U512" s="280"/>
    </row>
    <row r="513" spans="1:21" x14ac:dyDescent="0.25">
      <c r="A513" s="275"/>
      <c r="B513" s="275" t="s">
        <v>1070</v>
      </c>
      <c r="C513" s="275" t="s">
        <v>1071</v>
      </c>
      <c r="D513" s="276"/>
      <c r="E513" s="275"/>
      <c r="F513" s="279"/>
      <c r="G513" s="287"/>
      <c r="H513" s="287"/>
      <c r="I513" s="287"/>
      <c r="J513" s="323">
        <v>-4.9338724296663458E-2</v>
      </c>
      <c r="K513" s="323">
        <v>-5.0297902149893478E-2</v>
      </c>
      <c r="L513" s="323">
        <v>-5.0944889037540832E-2</v>
      </c>
      <c r="M513" s="323">
        <v>-5.152245808765038E-2</v>
      </c>
      <c r="N513" s="323">
        <v>-5.228727611008515E-2</v>
      </c>
      <c r="O513" s="308"/>
      <c r="P513" s="308"/>
      <c r="Q513" s="308"/>
      <c r="R513" s="308"/>
      <c r="S513" s="308"/>
      <c r="T513" s="280"/>
      <c r="U513" s="280"/>
    </row>
    <row r="514" spans="1:21" x14ac:dyDescent="0.25">
      <c r="A514" s="275"/>
      <c r="B514" s="275" t="s">
        <v>1072</v>
      </c>
      <c r="C514" s="275" t="s">
        <v>1073</v>
      </c>
      <c r="D514" s="276"/>
      <c r="E514" s="275"/>
      <c r="F514" s="279"/>
      <c r="G514" s="287"/>
      <c r="H514" s="287"/>
      <c r="I514" s="287"/>
      <c r="J514" s="323">
        <v>0</v>
      </c>
      <c r="K514" s="323">
        <v>0</v>
      </c>
      <c r="L514" s="323">
        <v>0</v>
      </c>
      <c r="M514" s="323">
        <v>0</v>
      </c>
      <c r="N514" s="323">
        <v>0</v>
      </c>
      <c r="O514" s="308"/>
      <c r="P514" s="308"/>
      <c r="Q514" s="308"/>
      <c r="R514" s="308"/>
      <c r="S514" s="308"/>
      <c r="T514" s="280"/>
      <c r="U514" s="280"/>
    </row>
    <row r="515" spans="1:21" x14ac:dyDescent="0.25">
      <c r="A515" s="275"/>
      <c r="B515" s="275" t="s">
        <v>1074</v>
      </c>
      <c r="C515" s="275" t="s">
        <v>1075</v>
      </c>
      <c r="D515" s="276"/>
      <c r="E515" s="275"/>
      <c r="F515" s="279"/>
      <c r="G515" s="287"/>
      <c r="H515" s="287"/>
      <c r="I515" s="287"/>
      <c r="J515" s="323">
        <v>0</v>
      </c>
      <c r="K515" s="323">
        <v>0</v>
      </c>
      <c r="L515" s="323">
        <v>0</v>
      </c>
      <c r="M515" s="323">
        <v>0</v>
      </c>
      <c r="N515" s="323">
        <v>0</v>
      </c>
      <c r="O515" s="308"/>
      <c r="P515" s="308"/>
      <c r="Q515" s="308"/>
      <c r="R515" s="308"/>
      <c r="S515" s="308"/>
      <c r="T515" s="280"/>
      <c r="U515" s="280"/>
    </row>
    <row r="516" spans="1:21" x14ac:dyDescent="0.25">
      <c r="A516" s="275"/>
      <c r="B516" s="275" t="s">
        <v>1076</v>
      </c>
      <c r="C516" s="275" t="s">
        <v>1077</v>
      </c>
      <c r="D516" s="276"/>
      <c r="E516" s="275"/>
      <c r="F516" s="279"/>
      <c r="G516" s="287"/>
      <c r="H516" s="287"/>
      <c r="I516" s="287"/>
      <c r="J516" s="323">
        <v>0.82796268432139641</v>
      </c>
      <c r="K516" s="323">
        <v>0.83619344939510187</v>
      </c>
      <c r="L516" s="323">
        <v>0.84433768816893262</v>
      </c>
      <c r="M516" s="323">
        <v>0.85264936178105533</v>
      </c>
      <c r="N516" s="323">
        <v>0.86089377234617737</v>
      </c>
      <c r="O516" s="308"/>
      <c r="P516" s="308"/>
      <c r="Q516" s="308"/>
      <c r="R516" s="308"/>
      <c r="S516" s="308"/>
      <c r="T516" s="280"/>
      <c r="U516" s="280"/>
    </row>
    <row r="517" spans="1:21" x14ac:dyDescent="0.25">
      <c r="A517" s="275"/>
      <c r="B517" s="275" t="s">
        <v>1078</v>
      </c>
      <c r="C517" s="275" t="s">
        <v>1079</v>
      </c>
      <c r="D517" s="276"/>
      <c r="E517" s="275"/>
      <c r="F517" s="279"/>
      <c r="G517" s="287"/>
      <c r="H517" s="287"/>
      <c r="I517" s="287"/>
      <c r="J517" s="323">
        <v>-0.60215467950647028</v>
      </c>
      <c r="K517" s="323">
        <v>-0.60814069046916486</v>
      </c>
      <c r="L517" s="323">
        <v>-0.61406377321376926</v>
      </c>
      <c r="M517" s="323">
        <v>-0.62010862674985834</v>
      </c>
      <c r="N517" s="323">
        <v>-0.62610456170631079</v>
      </c>
      <c r="O517" s="308"/>
      <c r="P517" s="308"/>
      <c r="Q517" s="308"/>
      <c r="R517" s="308"/>
      <c r="S517" s="308"/>
      <c r="T517" s="280"/>
      <c r="U517" s="280"/>
    </row>
    <row r="518" spans="1:21" x14ac:dyDescent="0.25">
      <c r="A518" s="275"/>
      <c r="B518" s="275" t="s">
        <v>1080</v>
      </c>
      <c r="C518" s="275" t="s">
        <v>1081</v>
      </c>
      <c r="D518" s="276"/>
      <c r="E518" s="275"/>
      <c r="F518" s="279"/>
      <c r="G518" s="287"/>
      <c r="H518" s="287"/>
      <c r="I518" s="287"/>
      <c r="J518" s="323">
        <v>0.23128904073356782</v>
      </c>
      <c r="K518" s="323">
        <v>0.23588281166995184</v>
      </c>
      <c r="L518" s="323">
        <v>0.24061578910508782</v>
      </c>
      <c r="M518" s="323">
        <v>0.2454183589089918</v>
      </c>
      <c r="N518" s="323">
        <v>0.25696684038924783</v>
      </c>
      <c r="O518" s="308"/>
      <c r="P518" s="308"/>
      <c r="Q518" s="308"/>
      <c r="R518" s="308"/>
      <c r="S518" s="308"/>
      <c r="T518" s="280"/>
      <c r="U518" s="280"/>
    </row>
    <row r="519" spans="1:21" x14ac:dyDescent="0.25">
      <c r="A519" s="275"/>
      <c r="B519" s="275" t="s">
        <v>1082</v>
      </c>
      <c r="C519" s="275" t="s">
        <v>1083</v>
      </c>
      <c r="D519" s="276"/>
      <c r="E519" s="275"/>
      <c r="F519" s="279"/>
      <c r="G519" s="287"/>
      <c r="H519" s="287"/>
      <c r="I519" s="287"/>
      <c r="J519" s="323">
        <v>-11.94707040160948</v>
      </c>
      <c r="K519" s="323">
        <v>-12.184358362214013</v>
      </c>
      <c r="L519" s="323">
        <v>-12.428836935204142</v>
      </c>
      <c r="M519" s="323">
        <v>-12.676910252357029</v>
      </c>
      <c r="N519" s="323">
        <v>-13.273438824738614</v>
      </c>
      <c r="O519" s="308"/>
      <c r="P519" s="308"/>
      <c r="Q519" s="308"/>
      <c r="R519" s="308"/>
      <c r="S519" s="308"/>
      <c r="T519" s="280"/>
      <c r="U519" s="280"/>
    </row>
    <row r="520" spans="1:21" x14ac:dyDescent="0.25">
      <c r="A520" s="275"/>
      <c r="B520" s="275" t="s">
        <v>1084</v>
      </c>
      <c r="C520" s="275" t="s">
        <v>1085</v>
      </c>
      <c r="D520" s="276"/>
      <c r="E520" s="275"/>
      <c r="F520" s="279"/>
      <c r="G520" s="287"/>
      <c r="H520" s="287"/>
      <c r="I520" s="287"/>
      <c r="J520" s="323">
        <v>15.325979954527996</v>
      </c>
      <c r="K520" s="323">
        <v>16.273239185559</v>
      </c>
      <c r="L520" s="323">
        <v>15.76539930353592</v>
      </c>
      <c r="M520" s="323">
        <v>17.313065428716232</v>
      </c>
      <c r="N520" s="323">
        <v>14.956539650594525</v>
      </c>
      <c r="O520" s="308"/>
      <c r="P520" s="308"/>
      <c r="Q520" s="308"/>
      <c r="R520" s="308"/>
      <c r="S520" s="308"/>
      <c r="T520" s="280"/>
      <c r="U520" s="280"/>
    </row>
    <row r="521" spans="1:21" x14ac:dyDescent="0.25">
      <c r="A521" s="275"/>
      <c r="B521" s="275" t="s">
        <v>1086</v>
      </c>
      <c r="C521" s="275" t="s">
        <v>1087</v>
      </c>
      <c r="D521" s="276"/>
      <c r="E521" s="275"/>
      <c r="F521" s="279"/>
      <c r="G521" s="287"/>
      <c r="H521" s="287"/>
      <c r="I521" s="287"/>
      <c r="J521" s="323">
        <v>-15.325979954527996</v>
      </c>
      <c r="K521" s="323">
        <v>-16.273239185559</v>
      </c>
      <c r="L521" s="323">
        <v>-15.76539930353592</v>
      </c>
      <c r="M521" s="323">
        <v>-17.313065428716232</v>
      </c>
      <c r="N521" s="323">
        <v>-14.956539650594525</v>
      </c>
      <c r="O521" s="308"/>
      <c r="P521" s="308"/>
      <c r="Q521" s="308"/>
      <c r="R521" s="308"/>
      <c r="S521" s="308"/>
      <c r="T521" s="280"/>
      <c r="U521" s="280"/>
    </row>
    <row r="522" spans="1:21" x14ac:dyDescent="0.25">
      <c r="A522" s="275"/>
      <c r="B522" s="275" t="s">
        <v>1088</v>
      </c>
      <c r="C522" s="275" t="s">
        <v>1089</v>
      </c>
      <c r="D522" s="276"/>
      <c r="E522" s="275"/>
      <c r="F522" s="279"/>
      <c r="G522" s="287"/>
      <c r="H522" s="287"/>
      <c r="I522" s="287"/>
      <c r="J522" s="323">
        <v>-0.48703687313023314</v>
      </c>
      <c r="K522" s="323">
        <v>-0.49187849964417746</v>
      </c>
      <c r="L522" s="323">
        <v>-0.4966692283346662</v>
      </c>
      <c r="M522" s="323">
        <v>-0.50155844810650296</v>
      </c>
      <c r="N522" s="323">
        <v>-0.50640810138010428</v>
      </c>
      <c r="O522" s="308"/>
      <c r="P522" s="308"/>
      <c r="Q522" s="308"/>
      <c r="R522" s="308"/>
      <c r="S522" s="308"/>
      <c r="T522" s="280"/>
      <c r="U522" s="280"/>
    </row>
    <row r="523" spans="1:21" x14ac:dyDescent="0.25">
      <c r="A523" s="275"/>
      <c r="B523" s="275" t="s">
        <v>1090</v>
      </c>
      <c r="C523" s="275" t="s">
        <v>1091</v>
      </c>
      <c r="D523" s="276"/>
      <c r="E523" s="275"/>
      <c r="F523" s="279"/>
      <c r="G523" s="287"/>
      <c r="H523" s="287"/>
      <c r="I523" s="287"/>
      <c r="J523" s="323">
        <v>0.34924971411375261</v>
      </c>
      <c r="K523" s="323">
        <v>0.35272160047211559</v>
      </c>
      <c r="L523" s="323">
        <v>0.35615698846398613</v>
      </c>
      <c r="M523" s="323">
        <v>0.35966300351491781</v>
      </c>
      <c r="N523" s="323">
        <v>0.36314064578966021</v>
      </c>
      <c r="O523" s="308"/>
      <c r="P523" s="308"/>
      <c r="Q523" s="308"/>
      <c r="R523" s="308"/>
      <c r="S523" s="308"/>
      <c r="T523" s="280"/>
      <c r="U523" s="280"/>
    </row>
    <row r="524" spans="1:21" x14ac:dyDescent="0.25">
      <c r="A524" s="275"/>
      <c r="B524" s="275" t="s">
        <v>1092</v>
      </c>
      <c r="C524" s="275" t="s">
        <v>1093</v>
      </c>
      <c r="D524" s="276"/>
      <c r="E524" s="275"/>
      <c r="F524" s="279"/>
      <c r="G524" s="287"/>
      <c r="H524" s="287"/>
      <c r="I524" s="287"/>
      <c r="J524" s="323">
        <v>0.40500000000000003</v>
      </c>
      <c r="K524" s="323">
        <v>0.40500000000000003</v>
      </c>
      <c r="L524" s="323">
        <v>0.40500000000000003</v>
      </c>
      <c r="M524" s="323">
        <v>0.40500000000000003</v>
      </c>
      <c r="N524" s="323">
        <v>0.40500000000000003</v>
      </c>
      <c r="O524" s="308"/>
      <c r="P524" s="308"/>
      <c r="Q524" s="308"/>
      <c r="R524" s="308"/>
      <c r="S524" s="308"/>
      <c r="T524" s="280"/>
      <c r="U524" s="280"/>
    </row>
    <row r="525" spans="1:21" x14ac:dyDescent="0.25">
      <c r="A525" s="275"/>
      <c r="B525" s="275" t="s">
        <v>1094</v>
      </c>
      <c r="C525" s="275" t="s">
        <v>1095</v>
      </c>
      <c r="D525" s="276"/>
      <c r="E525" s="275"/>
      <c r="F525" s="279"/>
      <c r="G525" s="287"/>
      <c r="H525" s="287"/>
      <c r="I525" s="287"/>
      <c r="J525" s="323">
        <v>-0.81</v>
      </c>
      <c r="K525" s="323">
        <v>-0.81</v>
      </c>
      <c r="L525" s="323">
        <v>-0.81</v>
      </c>
      <c r="M525" s="323">
        <v>-0.81</v>
      </c>
      <c r="N525" s="323">
        <v>-0.81</v>
      </c>
      <c r="O525" s="308"/>
      <c r="P525" s="308"/>
      <c r="Q525" s="308"/>
      <c r="R525" s="308"/>
      <c r="S525" s="308"/>
      <c r="T525" s="280"/>
      <c r="U525" s="280"/>
    </row>
    <row r="526" spans="1:21" x14ac:dyDescent="0.25">
      <c r="A526" s="275"/>
      <c r="B526" s="275" t="s">
        <v>1096</v>
      </c>
      <c r="C526" s="275" t="s">
        <v>1097</v>
      </c>
      <c r="D526" s="276"/>
      <c r="E526" s="275"/>
      <c r="F526" s="279"/>
      <c r="G526" s="287"/>
      <c r="H526" s="287"/>
      <c r="I526" s="287"/>
      <c r="J526" s="323">
        <v>0</v>
      </c>
      <c r="K526" s="323">
        <v>0</v>
      </c>
      <c r="L526" s="323">
        <v>0</v>
      </c>
      <c r="M526" s="323">
        <v>0</v>
      </c>
      <c r="N526" s="323">
        <v>0</v>
      </c>
      <c r="O526" s="308"/>
      <c r="P526" s="308"/>
      <c r="Q526" s="308"/>
      <c r="R526" s="308"/>
      <c r="S526" s="308"/>
      <c r="T526" s="280"/>
      <c r="U526" s="280"/>
    </row>
    <row r="527" spans="1:21" x14ac:dyDescent="0.25">
      <c r="A527" s="275"/>
      <c r="B527" s="275" t="s">
        <v>1098</v>
      </c>
      <c r="C527" s="275" t="s">
        <v>1099</v>
      </c>
      <c r="D527" s="276"/>
      <c r="E527" s="275"/>
      <c r="F527" s="279"/>
      <c r="G527" s="287"/>
      <c r="H527" s="287"/>
      <c r="I527" s="287"/>
      <c r="J527" s="323">
        <v>0</v>
      </c>
      <c r="K527" s="323">
        <v>0</v>
      </c>
      <c r="L527" s="323">
        <v>0</v>
      </c>
      <c r="M527" s="323">
        <v>0</v>
      </c>
      <c r="N527" s="323">
        <v>0</v>
      </c>
      <c r="O527" s="308"/>
      <c r="P527" s="308"/>
      <c r="Q527" s="308"/>
      <c r="R527" s="308"/>
      <c r="S527" s="308"/>
      <c r="T527" s="280"/>
      <c r="U527" s="280"/>
    </row>
    <row r="528" spans="1:21" x14ac:dyDescent="0.25">
      <c r="A528" s="275"/>
      <c r="B528" s="275" t="s">
        <v>1100</v>
      </c>
      <c r="C528" s="275" t="s">
        <v>1101</v>
      </c>
      <c r="D528" s="276"/>
      <c r="E528" s="275"/>
      <c r="F528" s="279"/>
      <c r="G528" s="287"/>
      <c r="H528" s="287"/>
      <c r="I528" s="287"/>
      <c r="J528" s="323">
        <v>0</v>
      </c>
      <c r="K528" s="323">
        <v>0</v>
      </c>
      <c r="L528" s="323">
        <v>0</v>
      </c>
      <c r="M528" s="323">
        <v>0</v>
      </c>
      <c r="N528" s="323">
        <v>0</v>
      </c>
      <c r="O528" s="308"/>
      <c r="P528" s="308"/>
      <c r="Q528" s="308"/>
      <c r="R528" s="308"/>
      <c r="S528" s="308"/>
      <c r="T528" s="280"/>
      <c r="U528" s="280"/>
    </row>
    <row r="529" spans="1:21" x14ac:dyDescent="0.25">
      <c r="A529" s="275"/>
      <c r="B529" s="275" t="s">
        <v>1102</v>
      </c>
      <c r="C529" s="275" t="s">
        <v>1103</v>
      </c>
      <c r="D529" s="276"/>
      <c r="E529" s="275"/>
      <c r="F529" s="279"/>
      <c r="G529" s="287"/>
      <c r="H529" s="287"/>
      <c r="I529" s="287"/>
      <c r="J529" s="323">
        <v>0</v>
      </c>
      <c r="K529" s="323">
        <v>0</v>
      </c>
      <c r="L529" s="323">
        <v>0</v>
      </c>
      <c r="M529" s="323">
        <v>0</v>
      </c>
      <c r="N529" s="323">
        <v>0</v>
      </c>
      <c r="O529" s="308"/>
      <c r="P529" s="308"/>
      <c r="Q529" s="308"/>
      <c r="R529" s="308"/>
      <c r="S529" s="308"/>
      <c r="T529" s="280"/>
      <c r="U529" s="280"/>
    </row>
    <row r="530" spans="1:21" x14ac:dyDescent="0.25">
      <c r="A530" s="275"/>
      <c r="B530" s="275" t="s">
        <v>1104</v>
      </c>
      <c r="C530" s="275" t="s">
        <v>1105</v>
      </c>
      <c r="D530" s="276"/>
      <c r="E530" s="275"/>
      <c r="F530" s="279"/>
      <c r="G530" s="287"/>
      <c r="H530" s="287"/>
      <c r="I530" s="287"/>
      <c r="J530" s="323">
        <v>0</v>
      </c>
      <c r="K530" s="323">
        <v>0</v>
      </c>
      <c r="L530" s="323">
        <v>0</v>
      </c>
      <c r="M530" s="323">
        <v>0</v>
      </c>
      <c r="N530" s="323">
        <v>0</v>
      </c>
      <c r="O530" s="308"/>
      <c r="P530" s="308"/>
      <c r="Q530" s="308"/>
      <c r="R530" s="308"/>
      <c r="S530" s="308"/>
      <c r="T530" s="280"/>
      <c r="U530" s="280"/>
    </row>
    <row r="531" spans="1:21" x14ac:dyDescent="0.25">
      <c r="A531" s="275"/>
      <c r="B531" s="275" t="s">
        <v>1106</v>
      </c>
      <c r="C531" s="275" t="s">
        <v>1107</v>
      </c>
      <c r="D531" s="276"/>
      <c r="E531" s="275"/>
      <c r="F531" s="279"/>
      <c r="G531" s="287"/>
      <c r="H531" s="287"/>
      <c r="I531" s="287"/>
      <c r="J531" s="323">
        <v>0</v>
      </c>
      <c r="K531" s="323">
        <v>0</v>
      </c>
      <c r="L531" s="323">
        <v>0</v>
      </c>
      <c r="M531" s="323">
        <v>0</v>
      </c>
      <c r="N531" s="323">
        <v>0</v>
      </c>
      <c r="O531" s="308"/>
      <c r="P531" s="308"/>
      <c r="Q531" s="308"/>
      <c r="R531" s="308"/>
      <c r="S531" s="308"/>
      <c r="T531" s="280"/>
      <c r="U531" s="280"/>
    </row>
    <row r="532" spans="1:21" x14ac:dyDescent="0.25">
      <c r="A532" s="275"/>
      <c r="B532" s="275" t="s">
        <v>1108</v>
      </c>
      <c r="C532" s="275" t="s">
        <v>1109</v>
      </c>
      <c r="D532" s="276"/>
      <c r="E532" s="275"/>
      <c r="F532" s="279"/>
      <c r="G532" s="287"/>
      <c r="H532" s="287"/>
      <c r="I532" s="287"/>
      <c r="J532" s="323">
        <v>0</v>
      </c>
      <c r="K532" s="323">
        <v>0</v>
      </c>
      <c r="L532" s="323">
        <v>0</v>
      </c>
      <c r="M532" s="323">
        <v>0</v>
      </c>
      <c r="N532" s="323">
        <v>0</v>
      </c>
      <c r="O532" s="308"/>
      <c r="P532" s="308"/>
      <c r="Q532" s="308"/>
      <c r="R532" s="308"/>
      <c r="S532" s="308"/>
      <c r="T532" s="280"/>
      <c r="U532" s="280"/>
    </row>
    <row r="533" spans="1:21" x14ac:dyDescent="0.25">
      <c r="A533" s="275"/>
      <c r="B533" s="275" t="s">
        <v>1110</v>
      </c>
      <c r="C533" s="275" t="s">
        <v>1111</v>
      </c>
      <c r="D533" s="276"/>
      <c r="E533" s="275"/>
      <c r="F533" s="279"/>
      <c r="G533" s="287"/>
      <c r="H533" s="287"/>
      <c r="I533" s="287"/>
      <c r="J533" s="323">
        <v>0</v>
      </c>
      <c r="K533" s="323">
        <v>0</v>
      </c>
      <c r="L533" s="323">
        <v>0</v>
      </c>
      <c r="M533" s="323">
        <v>0</v>
      </c>
      <c r="N533" s="323">
        <v>0</v>
      </c>
      <c r="O533" s="308"/>
      <c r="P533" s="308"/>
      <c r="Q533" s="308"/>
      <c r="R533" s="308"/>
      <c r="S533" s="308"/>
      <c r="T533" s="280"/>
      <c r="U533" s="280"/>
    </row>
    <row r="534" spans="1:21" x14ac:dyDescent="0.25">
      <c r="A534" s="275"/>
      <c r="B534" s="275" t="s">
        <v>1112</v>
      </c>
      <c r="C534" s="275" t="s">
        <v>1113</v>
      </c>
      <c r="D534" s="276"/>
      <c r="E534" s="275"/>
      <c r="F534" s="279"/>
      <c r="G534" s="287"/>
      <c r="H534" s="287"/>
      <c r="I534" s="287"/>
      <c r="J534" s="323">
        <v>0</v>
      </c>
      <c r="K534" s="323">
        <v>0</v>
      </c>
      <c r="L534" s="323">
        <v>0</v>
      </c>
      <c r="M534" s="323">
        <v>0</v>
      </c>
      <c r="N534" s="323">
        <v>0</v>
      </c>
      <c r="O534" s="308"/>
      <c r="P534" s="308"/>
      <c r="Q534" s="308"/>
      <c r="R534" s="308"/>
      <c r="S534" s="308"/>
      <c r="T534" s="280"/>
      <c r="U534" s="280"/>
    </row>
    <row r="535" spans="1:21" x14ac:dyDescent="0.25">
      <c r="A535" s="275"/>
      <c r="B535" s="275" t="s">
        <v>1114</v>
      </c>
      <c r="C535" s="275" t="s">
        <v>1115</v>
      </c>
      <c r="D535" s="276"/>
      <c r="E535" s="275"/>
      <c r="F535" s="279"/>
      <c r="G535" s="287"/>
      <c r="H535" s="287"/>
      <c r="I535" s="287"/>
      <c r="J535" s="323">
        <v>0</v>
      </c>
      <c r="K535" s="323">
        <v>0</v>
      </c>
      <c r="L535" s="323">
        <v>0</v>
      </c>
      <c r="M535" s="323">
        <v>0</v>
      </c>
      <c r="N535" s="323">
        <v>0</v>
      </c>
      <c r="O535" s="308"/>
      <c r="P535" s="308"/>
      <c r="Q535" s="308"/>
      <c r="R535" s="308"/>
      <c r="S535" s="308"/>
      <c r="T535" s="280"/>
      <c r="U535" s="280"/>
    </row>
    <row r="536" spans="1:21" x14ac:dyDescent="0.25">
      <c r="A536" s="275"/>
      <c r="B536" s="275" t="s">
        <v>1116</v>
      </c>
      <c r="C536" s="275" t="s">
        <v>1117</v>
      </c>
      <c r="D536" s="276"/>
      <c r="E536" s="275"/>
      <c r="F536" s="279"/>
      <c r="G536" s="287"/>
      <c r="H536" s="287"/>
      <c r="I536" s="287"/>
      <c r="J536" s="323">
        <v>0</v>
      </c>
      <c r="K536" s="323">
        <v>0</v>
      </c>
      <c r="L536" s="323">
        <v>0</v>
      </c>
      <c r="M536" s="323">
        <v>0</v>
      </c>
      <c r="N536" s="323">
        <v>0</v>
      </c>
      <c r="O536" s="308"/>
      <c r="P536" s="308"/>
      <c r="Q536" s="308"/>
      <c r="R536" s="308"/>
      <c r="S536" s="308"/>
      <c r="T536" s="280"/>
      <c r="U536" s="280"/>
    </row>
    <row r="537" spans="1:21" x14ac:dyDescent="0.25">
      <c r="A537" s="275"/>
      <c r="B537" s="275" t="s">
        <v>1118</v>
      </c>
      <c r="C537" s="275" t="s">
        <v>1119</v>
      </c>
      <c r="D537" s="276"/>
      <c r="E537" s="275"/>
      <c r="F537" s="279"/>
      <c r="G537" s="287"/>
      <c r="H537" s="287"/>
      <c r="I537" s="287"/>
      <c r="J537" s="323">
        <v>0</v>
      </c>
      <c r="K537" s="323">
        <v>0</v>
      </c>
      <c r="L537" s="323">
        <v>0</v>
      </c>
      <c r="M537" s="323">
        <v>0</v>
      </c>
      <c r="N537" s="323">
        <v>0</v>
      </c>
      <c r="O537" s="308"/>
      <c r="P537" s="308"/>
      <c r="Q537" s="308"/>
      <c r="R537" s="308"/>
      <c r="S537" s="308"/>
      <c r="T537" s="280"/>
      <c r="U537" s="280"/>
    </row>
    <row r="538" spans="1:21" x14ac:dyDescent="0.25">
      <c r="A538" s="275"/>
      <c r="B538" s="275" t="s">
        <v>1120</v>
      </c>
      <c r="C538" s="275" t="s">
        <v>1121</v>
      </c>
      <c r="D538" s="276"/>
      <c r="E538" s="275"/>
      <c r="F538" s="279"/>
      <c r="G538" s="287"/>
      <c r="H538" s="287"/>
      <c r="I538" s="287"/>
      <c r="J538" s="323">
        <v>0</v>
      </c>
      <c r="K538" s="323">
        <v>0</v>
      </c>
      <c r="L538" s="323">
        <v>0</v>
      </c>
      <c r="M538" s="323">
        <v>0</v>
      </c>
      <c r="N538" s="323">
        <v>0</v>
      </c>
      <c r="O538" s="308"/>
      <c r="P538" s="308"/>
      <c r="Q538" s="308"/>
      <c r="R538" s="308"/>
      <c r="S538" s="308"/>
      <c r="T538" s="280"/>
      <c r="U538" s="280"/>
    </row>
    <row r="539" spans="1:21" x14ac:dyDescent="0.25">
      <c r="A539" s="275"/>
      <c r="B539" s="275" t="s">
        <v>1122</v>
      </c>
      <c r="C539" s="275" t="s">
        <v>1123</v>
      </c>
      <c r="D539" s="276"/>
      <c r="E539" s="275"/>
      <c r="F539" s="279"/>
      <c r="G539" s="287"/>
      <c r="H539" s="287"/>
      <c r="I539" s="287"/>
      <c r="J539" s="323">
        <v>0</v>
      </c>
      <c r="K539" s="323">
        <v>0</v>
      </c>
      <c r="L539" s="323">
        <v>0</v>
      </c>
      <c r="M539" s="323">
        <v>0</v>
      </c>
      <c r="N539" s="323">
        <v>0</v>
      </c>
      <c r="O539" s="308"/>
      <c r="P539" s="308"/>
      <c r="Q539" s="308"/>
      <c r="R539" s="308"/>
      <c r="S539" s="308"/>
      <c r="T539" s="280"/>
      <c r="U539" s="280"/>
    </row>
    <row r="540" spans="1:21" x14ac:dyDescent="0.25">
      <c r="A540" s="275"/>
      <c r="B540" s="275" t="s">
        <v>1124</v>
      </c>
      <c r="C540" s="275" t="s">
        <v>1125</v>
      </c>
      <c r="D540" s="276"/>
      <c r="E540" s="275"/>
      <c r="F540" s="279"/>
      <c r="G540" s="287"/>
      <c r="H540" s="287"/>
      <c r="I540" s="287"/>
      <c r="J540" s="323">
        <v>0</v>
      </c>
      <c r="K540" s="323">
        <v>0</v>
      </c>
      <c r="L540" s="323">
        <v>0</v>
      </c>
      <c r="M540" s="323">
        <v>0</v>
      </c>
      <c r="N540" s="323">
        <v>0</v>
      </c>
      <c r="O540" s="308"/>
      <c r="P540" s="308"/>
      <c r="Q540" s="308"/>
      <c r="R540" s="308"/>
      <c r="S540" s="308"/>
      <c r="T540" s="280"/>
      <c r="U540" s="280"/>
    </row>
    <row r="541" spans="1:21" x14ac:dyDescent="0.25">
      <c r="A541" s="275"/>
      <c r="B541" s="275" t="s">
        <v>1126</v>
      </c>
      <c r="C541" s="275" t="s">
        <v>1127</v>
      </c>
      <c r="D541" s="276"/>
      <c r="E541" s="275"/>
      <c r="F541" s="279"/>
      <c r="G541" s="287"/>
      <c r="H541" s="287"/>
      <c r="I541" s="287"/>
      <c r="J541" s="323">
        <v>0</v>
      </c>
      <c r="K541" s="323">
        <v>0</v>
      </c>
      <c r="L541" s="323">
        <v>0</v>
      </c>
      <c r="M541" s="323">
        <v>0</v>
      </c>
      <c r="N541" s="323">
        <v>0</v>
      </c>
      <c r="O541" s="308"/>
      <c r="P541" s="308"/>
      <c r="Q541" s="308"/>
      <c r="R541" s="308"/>
      <c r="S541" s="308"/>
      <c r="T541" s="280"/>
      <c r="U541" s="280"/>
    </row>
    <row r="542" spans="1:21" x14ac:dyDescent="0.25">
      <c r="A542" s="275"/>
      <c r="B542" s="275" t="s">
        <v>1128</v>
      </c>
      <c r="C542" s="275" t="s">
        <v>1129</v>
      </c>
      <c r="D542" s="276"/>
      <c r="E542" s="275"/>
      <c r="F542" s="279"/>
      <c r="G542" s="287"/>
      <c r="H542" s="287"/>
      <c r="I542" s="287"/>
      <c r="J542" s="323">
        <v>0</v>
      </c>
      <c r="K542" s="323">
        <v>0</v>
      </c>
      <c r="L542" s="323">
        <v>0</v>
      </c>
      <c r="M542" s="323">
        <v>0</v>
      </c>
      <c r="N542" s="323">
        <v>0</v>
      </c>
      <c r="O542" s="308"/>
      <c r="P542" s="308"/>
      <c r="Q542" s="308"/>
      <c r="R542" s="308"/>
      <c r="S542" s="308"/>
      <c r="T542" s="280"/>
      <c r="U542" s="280"/>
    </row>
    <row r="543" spans="1:21" x14ac:dyDescent="0.25">
      <c r="A543" s="275"/>
      <c r="B543" s="275" t="s">
        <v>1130</v>
      </c>
      <c r="C543" s="275" t="s">
        <v>1131</v>
      </c>
      <c r="D543" s="276"/>
      <c r="E543" s="275"/>
      <c r="F543" s="279"/>
      <c r="G543" s="287"/>
      <c r="H543" s="287"/>
      <c r="I543" s="287"/>
      <c r="J543" s="323">
        <v>0</v>
      </c>
      <c r="K543" s="323">
        <v>0</v>
      </c>
      <c r="L543" s="323">
        <v>0</v>
      </c>
      <c r="M543" s="323">
        <v>0</v>
      </c>
      <c r="N543" s="323">
        <v>0</v>
      </c>
      <c r="O543" s="308"/>
      <c r="P543" s="308"/>
      <c r="Q543" s="308"/>
      <c r="R543" s="308"/>
      <c r="S543" s="308"/>
      <c r="T543" s="280"/>
      <c r="U543" s="280"/>
    </row>
    <row r="544" spans="1:21" x14ac:dyDescent="0.25">
      <c r="A544" s="275"/>
      <c r="B544" s="275" t="s">
        <v>1132</v>
      </c>
      <c r="C544" s="275" t="s">
        <v>1133</v>
      </c>
      <c r="D544" s="276"/>
      <c r="E544" s="275"/>
      <c r="F544" s="279"/>
      <c r="G544" s="287"/>
      <c r="H544" s="287"/>
      <c r="I544" s="287"/>
      <c r="J544" s="323">
        <v>0</v>
      </c>
      <c r="K544" s="323">
        <v>0</v>
      </c>
      <c r="L544" s="323">
        <v>0</v>
      </c>
      <c r="M544" s="323">
        <v>0</v>
      </c>
      <c r="N544" s="323">
        <v>0</v>
      </c>
      <c r="O544" s="308"/>
      <c r="P544" s="308"/>
      <c r="Q544" s="308"/>
      <c r="R544" s="308"/>
      <c r="S544" s="308"/>
      <c r="T544" s="280"/>
      <c r="U544" s="280"/>
    </row>
    <row r="545" spans="1:21" x14ac:dyDescent="0.25">
      <c r="A545" s="275"/>
      <c r="B545" s="275" t="s">
        <v>1134</v>
      </c>
      <c r="C545" s="275" t="s">
        <v>1135</v>
      </c>
      <c r="D545" s="276"/>
      <c r="E545" s="275"/>
      <c r="F545" s="279"/>
      <c r="G545" s="287"/>
      <c r="H545" s="287"/>
      <c r="I545" s="287"/>
      <c r="J545" s="323">
        <v>0</v>
      </c>
      <c r="K545" s="323">
        <v>0</v>
      </c>
      <c r="L545" s="323">
        <v>0</v>
      </c>
      <c r="M545" s="323">
        <v>0</v>
      </c>
      <c r="N545" s="323">
        <v>0</v>
      </c>
      <c r="O545" s="308"/>
      <c r="P545" s="308"/>
      <c r="Q545" s="308"/>
      <c r="R545" s="308"/>
      <c r="S545" s="308"/>
      <c r="T545" s="280"/>
      <c r="U545" s="280"/>
    </row>
    <row r="546" spans="1:21" x14ac:dyDescent="0.25">
      <c r="A546" s="275"/>
      <c r="B546" s="275" t="s">
        <v>1136</v>
      </c>
      <c r="C546" s="275" t="s">
        <v>1137</v>
      </c>
      <c r="D546" s="276"/>
      <c r="E546" s="275"/>
      <c r="F546" s="279"/>
      <c r="G546" s="287"/>
      <c r="H546" s="287"/>
      <c r="I546" s="287"/>
      <c r="J546" s="323">
        <v>0</v>
      </c>
      <c r="K546" s="323">
        <v>0</v>
      </c>
      <c r="L546" s="323">
        <v>0</v>
      </c>
      <c r="M546" s="323">
        <v>0</v>
      </c>
      <c r="N546" s="323">
        <v>0</v>
      </c>
      <c r="O546" s="308"/>
      <c r="P546" s="308"/>
      <c r="Q546" s="308"/>
      <c r="R546" s="308"/>
      <c r="S546" s="308"/>
      <c r="T546" s="280"/>
      <c r="U546" s="280"/>
    </row>
    <row r="547" spans="1:21" x14ac:dyDescent="0.25">
      <c r="A547" s="275"/>
      <c r="B547" s="275" t="s">
        <v>1138</v>
      </c>
      <c r="C547" s="275" t="s">
        <v>1139</v>
      </c>
      <c r="D547" s="276"/>
      <c r="E547" s="275"/>
      <c r="F547" s="279"/>
      <c r="G547" s="287"/>
      <c r="H547" s="287"/>
      <c r="I547" s="287"/>
      <c r="J547" s="323">
        <v>0</v>
      </c>
      <c r="K547" s="323">
        <v>0</v>
      </c>
      <c r="L547" s="323">
        <v>0</v>
      </c>
      <c r="M547" s="323">
        <v>0</v>
      </c>
      <c r="N547" s="323">
        <v>0</v>
      </c>
      <c r="O547" s="308"/>
      <c r="P547" s="308"/>
      <c r="Q547" s="308"/>
      <c r="R547" s="308"/>
      <c r="S547" s="308"/>
      <c r="T547" s="280"/>
      <c r="U547" s="280"/>
    </row>
    <row r="548" spans="1:21" x14ac:dyDescent="0.25">
      <c r="A548" s="275"/>
      <c r="B548" s="275" t="s">
        <v>1140</v>
      </c>
      <c r="C548" s="275" t="s">
        <v>1141</v>
      </c>
      <c r="D548" s="276"/>
      <c r="E548" s="275"/>
      <c r="F548" s="279"/>
      <c r="G548" s="287"/>
      <c r="H548" s="287"/>
      <c r="I548" s="287"/>
      <c r="J548" s="323">
        <v>0</v>
      </c>
      <c r="K548" s="323">
        <v>0</v>
      </c>
      <c r="L548" s="323">
        <v>0</v>
      </c>
      <c r="M548" s="323">
        <v>0</v>
      </c>
      <c r="N548" s="323">
        <v>0</v>
      </c>
      <c r="O548" s="308"/>
      <c r="P548" s="308"/>
      <c r="Q548" s="308"/>
      <c r="R548" s="308"/>
      <c r="S548" s="308"/>
      <c r="T548" s="280"/>
      <c r="U548" s="280"/>
    </row>
    <row r="549" spans="1:21" x14ac:dyDescent="0.25">
      <c r="A549" s="275"/>
      <c r="B549" s="275" t="s">
        <v>1142</v>
      </c>
      <c r="C549" s="275" t="s">
        <v>1143</v>
      </c>
      <c r="D549" s="276"/>
      <c r="E549" s="275"/>
      <c r="F549" s="279"/>
      <c r="G549" s="287"/>
      <c r="H549" s="287"/>
      <c r="I549" s="287"/>
      <c r="J549" s="323">
        <v>0</v>
      </c>
      <c r="K549" s="323">
        <v>0</v>
      </c>
      <c r="L549" s="323">
        <v>0</v>
      </c>
      <c r="M549" s="323">
        <v>0</v>
      </c>
      <c r="N549" s="323">
        <v>0</v>
      </c>
      <c r="O549" s="308"/>
      <c r="P549" s="308"/>
      <c r="Q549" s="308"/>
      <c r="R549" s="308"/>
      <c r="S549" s="308"/>
      <c r="T549" s="280"/>
      <c r="U549" s="280"/>
    </row>
    <row r="550" spans="1:21" x14ac:dyDescent="0.25">
      <c r="A550" s="275"/>
      <c r="B550" s="275" t="s">
        <v>1144</v>
      </c>
      <c r="C550" s="275" t="s">
        <v>1145</v>
      </c>
      <c r="D550" s="276"/>
      <c r="E550" s="275"/>
      <c r="F550" s="279"/>
      <c r="G550" s="287"/>
      <c r="H550" s="287"/>
      <c r="I550" s="287"/>
      <c r="J550" s="323">
        <v>0</v>
      </c>
      <c r="K550" s="323">
        <v>0</v>
      </c>
      <c r="L550" s="323">
        <v>0</v>
      </c>
      <c r="M550" s="323">
        <v>0</v>
      </c>
      <c r="N550" s="323">
        <v>0</v>
      </c>
      <c r="O550" s="308"/>
      <c r="P550" s="308"/>
      <c r="Q550" s="308"/>
      <c r="R550" s="308"/>
      <c r="S550" s="308"/>
      <c r="T550" s="280"/>
      <c r="U550" s="280"/>
    </row>
    <row r="551" spans="1:21" x14ac:dyDescent="0.25">
      <c r="A551" s="275"/>
      <c r="B551" s="275" t="s">
        <v>1146</v>
      </c>
      <c r="C551" s="275" t="s">
        <v>1147</v>
      </c>
      <c r="D551" s="276"/>
      <c r="E551" s="275"/>
      <c r="F551" s="279"/>
      <c r="G551" s="287"/>
      <c r="H551" s="287"/>
      <c r="I551" s="287"/>
      <c r="J551" s="323">
        <v>0</v>
      </c>
      <c r="K551" s="323">
        <v>0</v>
      </c>
      <c r="L551" s="323">
        <v>0</v>
      </c>
      <c r="M551" s="323">
        <v>0</v>
      </c>
      <c r="N551" s="323">
        <v>0</v>
      </c>
      <c r="O551" s="308"/>
      <c r="P551" s="308"/>
      <c r="Q551" s="308"/>
      <c r="R551" s="308"/>
      <c r="S551" s="308"/>
      <c r="T551" s="280"/>
      <c r="U551" s="280"/>
    </row>
    <row r="552" spans="1:21" x14ac:dyDescent="0.25">
      <c r="A552" s="275"/>
      <c r="B552" s="275" t="s">
        <v>1148</v>
      </c>
      <c r="C552" s="275" t="s">
        <v>1149</v>
      </c>
      <c r="D552" s="276"/>
      <c r="E552" s="275"/>
      <c r="F552" s="279"/>
      <c r="G552" s="287"/>
      <c r="H552" s="287"/>
      <c r="I552" s="287"/>
      <c r="J552" s="323">
        <v>0</v>
      </c>
      <c r="K552" s="323">
        <v>0</v>
      </c>
      <c r="L552" s="323">
        <v>0</v>
      </c>
      <c r="M552" s="323">
        <v>0</v>
      </c>
      <c r="N552" s="323">
        <v>0</v>
      </c>
      <c r="O552" s="308"/>
      <c r="P552" s="308"/>
      <c r="Q552" s="308"/>
      <c r="R552" s="308"/>
      <c r="S552" s="308"/>
      <c r="T552" s="280"/>
      <c r="U552" s="280"/>
    </row>
    <row r="553" spans="1:21" x14ac:dyDescent="0.25">
      <c r="A553" s="275"/>
      <c r="B553" s="275" t="s">
        <v>1150</v>
      </c>
      <c r="C553" s="275" t="s">
        <v>1151</v>
      </c>
      <c r="D553" s="276"/>
      <c r="E553" s="275"/>
      <c r="F553" s="279"/>
      <c r="G553" s="287"/>
      <c r="H553" s="287"/>
      <c r="I553" s="287"/>
      <c r="J553" s="323">
        <v>0</v>
      </c>
      <c r="K553" s="323">
        <v>0</v>
      </c>
      <c r="L553" s="323">
        <v>0</v>
      </c>
      <c r="M553" s="323">
        <v>0</v>
      </c>
      <c r="N553" s="323">
        <v>0</v>
      </c>
      <c r="O553" s="308"/>
      <c r="P553" s="308"/>
      <c r="Q553" s="308"/>
      <c r="R553" s="308"/>
      <c r="S553" s="308"/>
      <c r="T553" s="280"/>
      <c r="U553" s="280"/>
    </row>
    <row r="554" spans="1:21" x14ac:dyDescent="0.25">
      <c r="A554" s="275"/>
      <c r="B554" s="275" t="s">
        <v>1152</v>
      </c>
      <c r="C554" s="275" t="s">
        <v>1153</v>
      </c>
      <c r="D554" s="276"/>
      <c r="E554" s="275"/>
      <c r="F554" s="279"/>
      <c r="G554" s="287"/>
      <c r="H554" s="287"/>
      <c r="I554" s="287"/>
      <c r="J554" s="323">
        <v>0</v>
      </c>
      <c r="K554" s="323">
        <v>0</v>
      </c>
      <c r="L554" s="323">
        <v>0</v>
      </c>
      <c r="M554" s="323">
        <v>0</v>
      </c>
      <c r="N554" s="323">
        <v>0</v>
      </c>
      <c r="O554" s="308"/>
      <c r="P554" s="308"/>
      <c r="Q554" s="308"/>
      <c r="R554" s="308"/>
      <c r="S554" s="308"/>
      <c r="T554" s="280"/>
      <c r="U554" s="280"/>
    </row>
    <row r="555" spans="1:21" x14ac:dyDescent="0.25">
      <c r="A555" s="275"/>
      <c r="B555" s="275" t="s">
        <v>1154</v>
      </c>
      <c r="C555" s="275" t="s">
        <v>1155</v>
      </c>
      <c r="D555" s="276"/>
      <c r="E555" s="275"/>
      <c r="F555" s="279"/>
      <c r="G555" s="287"/>
      <c r="H555" s="287"/>
      <c r="I555" s="287"/>
      <c r="J555" s="323">
        <v>0</v>
      </c>
      <c r="K555" s="323">
        <v>0</v>
      </c>
      <c r="L555" s="323">
        <v>0</v>
      </c>
      <c r="M555" s="323">
        <v>0</v>
      </c>
      <c r="N555" s="323">
        <v>0</v>
      </c>
      <c r="O555" s="308"/>
      <c r="P555" s="308"/>
      <c r="Q555" s="308"/>
      <c r="R555" s="308"/>
      <c r="S555" s="308"/>
      <c r="T555" s="280"/>
      <c r="U555" s="280"/>
    </row>
    <row r="556" spans="1:21" x14ac:dyDescent="0.25">
      <c r="A556" s="275"/>
      <c r="B556" s="275" t="s">
        <v>1156</v>
      </c>
      <c r="C556" s="275" t="s">
        <v>1157</v>
      </c>
      <c r="D556" s="276"/>
      <c r="E556" s="275"/>
      <c r="F556" s="279"/>
      <c r="G556" s="287"/>
      <c r="H556" s="287"/>
      <c r="I556" s="287"/>
      <c r="J556" s="323">
        <v>0</v>
      </c>
      <c r="K556" s="323">
        <v>0</v>
      </c>
      <c r="L556" s="323">
        <v>0</v>
      </c>
      <c r="M556" s="323">
        <v>0</v>
      </c>
      <c r="N556" s="323">
        <v>0</v>
      </c>
      <c r="O556" s="308"/>
      <c r="P556" s="308"/>
      <c r="Q556" s="308"/>
      <c r="R556" s="308"/>
      <c r="S556" s="308"/>
      <c r="T556" s="280"/>
      <c r="U556" s="280"/>
    </row>
    <row r="557" spans="1:21" x14ac:dyDescent="0.25">
      <c r="A557" s="275"/>
      <c r="B557" s="275" t="s">
        <v>1158</v>
      </c>
      <c r="C557" s="275" t="s">
        <v>1159</v>
      </c>
      <c r="D557" s="276"/>
      <c r="E557" s="275"/>
      <c r="F557" s="279"/>
      <c r="G557" s="287"/>
      <c r="H557" s="287"/>
      <c r="I557" s="287"/>
      <c r="J557" s="323">
        <v>0</v>
      </c>
      <c r="K557" s="323">
        <v>0</v>
      </c>
      <c r="L557" s="323">
        <v>0</v>
      </c>
      <c r="M557" s="323">
        <v>0</v>
      </c>
      <c r="N557" s="323">
        <v>0</v>
      </c>
      <c r="O557" s="308"/>
      <c r="P557" s="308"/>
      <c r="Q557" s="308"/>
      <c r="R557" s="308"/>
      <c r="S557" s="308"/>
      <c r="T557" s="280"/>
      <c r="U557" s="280"/>
    </row>
    <row r="558" spans="1:21" x14ac:dyDescent="0.25">
      <c r="A558" s="275"/>
      <c r="B558" s="275" t="s">
        <v>1160</v>
      </c>
      <c r="C558" s="275" t="s">
        <v>1161</v>
      </c>
      <c r="D558" s="276"/>
      <c r="E558" s="275"/>
      <c r="F558" s="279"/>
      <c r="G558" s="287"/>
      <c r="H558" s="287"/>
      <c r="I558" s="287"/>
      <c r="J558" s="323">
        <v>1.6596196213466308</v>
      </c>
      <c r="K558" s="323">
        <v>1.6549922581795056</v>
      </c>
      <c r="L558" s="323">
        <v>1.6525899499571342</v>
      </c>
      <c r="M558" s="323">
        <v>1.6523836008846218</v>
      </c>
      <c r="N558" s="323">
        <v>1.6465431483156443</v>
      </c>
      <c r="O558" s="308"/>
      <c r="P558" s="308"/>
      <c r="Q558" s="308"/>
      <c r="R558" s="308"/>
      <c r="S558" s="308"/>
      <c r="T558" s="280"/>
      <c r="U558" s="280"/>
    </row>
    <row r="559" spans="1:21" x14ac:dyDescent="0.25">
      <c r="A559" s="275"/>
      <c r="B559" s="275" t="s">
        <v>1162</v>
      </c>
      <c r="C559" s="275" t="s">
        <v>1163</v>
      </c>
      <c r="D559" s="276"/>
      <c r="E559" s="275"/>
      <c r="F559" s="279"/>
      <c r="G559" s="287"/>
      <c r="H559" s="287"/>
      <c r="I559" s="287"/>
      <c r="J559" s="323">
        <v>-1.6596196213466308</v>
      </c>
      <c r="K559" s="323">
        <v>-1.6549922581795056</v>
      </c>
      <c r="L559" s="323">
        <v>-1.6525899499571342</v>
      </c>
      <c r="M559" s="323">
        <v>-1.6523836008846218</v>
      </c>
      <c r="N559" s="323">
        <v>-1.6465431483156443</v>
      </c>
      <c r="O559" s="308"/>
      <c r="P559" s="308"/>
      <c r="Q559" s="308"/>
      <c r="R559" s="308"/>
      <c r="S559" s="308"/>
      <c r="T559" s="280"/>
      <c r="U559" s="280"/>
    </row>
    <row r="560" spans="1:21" x14ac:dyDescent="0.25">
      <c r="A560" s="275"/>
      <c r="B560" s="275" t="s">
        <v>1164</v>
      </c>
      <c r="C560" s="275" t="s">
        <v>1165</v>
      </c>
      <c r="D560" s="276"/>
      <c r="E560" s="275"/>
      <c r="F560" s="279"/>
      <c r="G560" s="287"/>
      <c r="H560" s="287"/>
      <c r="I560" s="287"/>
      <c r="J560" s="323">
        <v>1.76</v>
      </c>
      <c r="K560" s="323">
        <v>1.76</v>
      </c>
      <c r="L560" s="323">
        <v>1.76</v>
      </c>
      <c r="M560" s="323">
        <v>1.76</v>
      </c>
      <c r="N560" s="323">
        <v>1.76</v>
      </c>
      <c r="O560" s="308"/>
      <c r="P560" s="308"/>
      <c r="Q560" s="308"/>
      <c r="R560" s="308"/>
      <c r="S560" s="308"/>
      <c r="T560" s="280"/>
      <c r="U560" s="280"/>
    </row>
    <row r="561" spans="1:21" x14ac:dyDescent="0.25">
      <c r="A561" s="275"/>
      <c r="B561" s="275" t="s">
        <v>1166</v>
      </c>
      <c r="C561" s="275" t="s">
        <v>1167</v>
      </c>
      <c r="D561" s="276"/>
      <c r="E561" s="275"/>
      <c r="F561" s="279"/>
      <c r="G561" s="287"/>
      <c r="H561" s="287"/>
      <c r="I561" s="287"/>
      <c r="J561" s="323">
        <v>-3.528</v>
      </c>
      <c r="K561" s="323">
        <v>-3.528</v>
      </c>
      <c r="L561" s="323">
        <v>-3.528</v>
      </c>
      <c r="M561" s="323">
        <v>-3.528</v>
      </c>
      <c r="N561" s="323">
        <v>-3.528</v>
      </c>
      <c r="O561" s="308"/>
      <c r="P561" s="308"/>
      <c r="Q561" s="308"/>
      <c r="R561" s="308"/>
      <c r="S561" s="308"/>
      <c r="T561" s="280"/>
      <c r="U561" s="280"/>
    </row>
    <row r="562" spans="1:21" x14ac:dyDescent="0.25">
      <c r="A562" s="275"/>
      <c r="B562" s="275" t="s">
        <v>1168</v>
      </c>
      <c r="C562" s="275" t="s">
        <v>1169</v>
      </c>
      <c r="D562" s="276"/>
      <c r="E562" s="275"/>
      <c r="F562" s="279"/>
      <c r="G562" s="287"/>
      <c r="H562" s="287"/>
      <c r="I562" s="323">
        <v>101.194</v>
      </c>
      <c r="J562" s="323">
        <v>101.194</v>
      </c>
      <c r="K562" s="323">
        <v>101.194</v>
      </c>
      <c r="L562" s="323">
        <v>101.194</v>
      </c>
      <c r="M562" s="323">
        <v>101.194</v>
      </c>
      <c r="N562" s="323">
        <v>101.194</v>
      </c>
      <c r="O562" s="308"/>
      <c r="P562" s="308"/>
      <c r="Q562" s="308"/>
      <c r="R562" s="308"/>
      <c r="S562" s="308"/>
      <c r="T562" s="280"/>
      <c r="U562" s="280"/>
    </row>
    <row r="563" spans="1:21" x14ac:dyDescent="0.25">
      <c r="A563" s="275"/>
      <c r="B563" s="275" t="s">
        <v>1170</v>
      </c>
      <c r="C563" s="275" t="s">
        <v>1171</v>
      </c>
      <c r="D563" s="276"/>
      <c r="E563" s="275"/>
      <c r="F563" s="279"/>
      <c r="G563" s="287"/>
      <c r="H563" s="287"/>
      <c r="I563" s="317">
        <v>0</v>
      </c>
      <c r="J563" s="317">
        <v>0</v>
      </c>
      <c r="K563" s="317">
        <v>0</v>
      </c>
      <c r="L563" s="317">
        <v>0</v>
      </c>
      <c r="M563" s="317">
        <v>0</v>
      </c>
      <c r="N563" s="317">
        <v>0</v>
      </c>
      <c r="O563" s="308"/>
      <c r="P563" s="308"/>
      <c r="Q563" s="308"/>
      <c r="R563" s="308"/>
      <c r="S563" s="308"/>
      <c r="T563" s="280"/>
      <c r="U563" s="280"/>
    </row>
    <row r="564" spans="1:21" x14ac:dyDescent="0.25">
      <c r="A564" s="275"/>
      <c r="B564" s="275" t="s">
        <v>1172</v>
      </c>
      <c r="C564" s="275" t="s">
        <v>1173</v>
      </c>
      <c r="D564" s="276"/>
      <c r="E564" s="275"/>
      <c r="F564" s="279"/>
      <c r="G564" s="287"/>
      <c r="H564" s="287"/>
      <c r="I564" s="317">
        <v>7.4610000000000003</v>
      </c>
      <c r="J564" s="308">
        <v>9.0589999999999993</v>
      </c>
      <c r="K564" s="308">
        <v>9.57</v>
      </c>
      <c r="L564" s="308">
        <v>9.5749999999999993</v>
      </c>
      <c r="M564" s="308">
        <v>9.58</v>
      </c>
      <c r="N564" s="308">
        <v>9.5850000000000009</v>
      </c>
      <c r="O564" s="308">
        <v>9.5850000000000009</v>
      </c>
      <c r="P564" s="308">
        <v>9.5850000000000009</v>
      </c>
      <c r="Q564" s="308">
        <v>9.5850000000000009</v>
      </c>
      <c r="R564" s="308">
        <v>9.5850000000000009</v>
      </c>
      <c r="S564" s="308">
        <v>9.5850000000000009</v>
      </c>
      <c r="T564" s="280"/>
      <c r="U564" s="280"/>
    </row>
    <row r="565" spans="1:21" x14ac:dyDescent="0.25">
      <c r="A565" s="275"/>
      <c r="B565" s="275" t="s">
        <v>1174</v>
      </c>
      <c r="C565" s="275" t="s">
        <v>1175</v>
      </c>
      <c r="D565" s="276"/>
      <c r="E565" s="275"/>
      <c r="F565" s="279"/>
      <c r="G565" s="287"/>
      <c r="H565" s="287"/>
      <c r="I565" s="317">
        <v>0</v>
      </c>
      <c r="J565" s="317">
        <v>0</v>
      </c>
      <c r="K565" s="317">
        <v>0</v>
      </c>
      <c r="L565" s="317">
        <v>0</v>
      </c>
      <c r="M565" s="317">
        <v>0</v>
      </c>
      <c r="N565" s="317">
        <v>0</v>
      </c>
      <c r="O565" s="308"/>
      <c r="P565" s="308"/>
      <c r="Q565" s="308"/>
      <c r="R565" s="308"/>
      <c r="S565" s="308"/>
      <c r="T565" s="280"/>
      <c r="U565" s="280"/>
    </row>
    <row r="566" spans="1:21" x14ac:dyDescent="0.25">
      <c r="A566" s="275"/>
      <c r="B566" s="275" t="s">
        <v>1176</v>
      </c>
      <c r="C566" s="275" t="s">
        <v>1177</v>
      </c>
      <c r="D566" s="276"/>
      <c r="E566" s="275"/>
      <c r="F566" s="279"/>
      <c r="G566" s="287"/>
      <c r="H566" s="287"/>
      <c r="I566" s="317">
        <v>0</v>
      </c>
      <c r="J566" s="317">
        <v>0</v>
      </c>
      <c r="K566" s="317">
        <v>0</v>
      </c>
      <c r="L566" s="317">
        <v>0</v>
      </c>
      <c r="M566" s="317">
        <v>0</v>
      </c>
      <c r="N566" s="317">
        <v>0</v>
      </c>
      <c r="O566" s="308"/>
      <c r="P566" s="308"/>
      <c r="Q566" s="308"/>
      <c r="R566" s="308"/>
      <c r="S566" s="308"/>
      <c r="T566" s="280"/>
      <c r="U566" s="280"/>
    </row>
    <row r="567" spans="1:21" x14ac:dyDescent="0.25">
      <c r="A567" s="275"/>
      <c r="B567" s="275" t="s">
        <v>1178</v>
      </c>
      <c r="C567" s="275" t="s">
        <v>1179</v>
      </c>
      <c r="D567" s="276"/>
      <c r="E567" s="275"/>
      <c r="F567" s="279"/>
      <c r="G567" s="287"/>
      <c r="H567" s="287"/>
      <c r="I567" s="317">
        <v>0</v>
      </c>
      <c r="J567" s="317">
        <v>0</v>
      </c>
      <c r="K567" s="317">
        <v>0</v>
      </c>
      <c r="L567" s="317">
        <v>0</v>
      </c>
      <c r="M567" s="317">
        <v>0</v>
      </c>
      <c r="N567" s="317">
        <v>0</v>
      </c>
      <c r="O567" s="308"/>
      <c r="P567" s="308"/>
      <c r="Q567" s="308"/>
      <c r="R567" s="308"/>
      <c r="S567" s="308"/>
      <c r="T567" s="280"/>
      <c r="U567" s="280"/>
    </row>
    <row r="568" spans="1:21" x14ac:dyDescent="0.25">
      <c r="A568" s="275"/>
      <c r="B568" s="275" t="s">
        <v>1180</v>
      </c>
      <c r="C568" s="275" t="s">
        <v>1181</v>
      </c>
      <c r="D568" s="276"/>
      <c r="E568" s="275"/>
      <c r="F568" s="279"/>
      <c r="G568" s="287"/>
      <c r="H568" s="287"/>
      <c r="I568" s="317">
        <v>0</v>
      </c>
      <c r="J568" s="317">
        <v>0</v>
      </c>
      <c r="K568" s="317">
        <v>0</v>
      </c>
      <c r="L568" s="317">
        <v>0</v>
      </c>
      <c r="M568" s="317">
        <v>0</v>
      </c>
      <c r="N568" s="317">
        <v>0</v>
      </c>
      <c r="O568" s="308"/>
      <c r="P568" s="308"/>
      <c r="Q568" s="308"/>
      <c r="R568" s="308"/>
      <c r="S568" s="308"/>
      <c r="T568" s="280"/>
      <c r="U568" s="280"/>
    </row>
    <row r="569" spans="1:21" x14ac:dyDescent="0.25">
      <c r="A569" s="275"/>
      <c r="B569" s="275" t="s">
        <v>1182</v>
      </c>
      <c r="C569" s="275" t="s">
        <v>1183</v>
      </c>
      <c r="D569" s="276"/>
      <c r="E569" s="275"/>
      <c r="F569" s="279"/>
      <c r="G569" s="287"/>
      <c r="H569" s="287"/>
      <c r="I569" s="317">
        <v>0</v>
      </c>
      <c r="J569" s="317">
        <v>0</v>
      </c>
      <c r="K569" s="317">
        <v>0</v>
      </c>
      <c r="L569" s="317">
        <v>0</v>
      </c>
      <c r="M569" s="317">
        <v>0</v>
      </c>
      <c r="N569" s="317">
        <v>0</v>
      </c>
      <c r="O569" s="308"/>
      <c r="P569" s="308"/>
      <c r="Q569" s="308"/>
      <c r="R569" s="308"/>
      <c r="S569" s="308"/>
      <c r="T569" s="280"/>
      <c r="U569" s="280"/>
    </row>
    <row r="570" spans="1:21" x14ac:dyDescent="0.25">
      <c r="A570" s="275"/>
      <c r="B570" s="275" t="s">
        <v>1184</v>
      </c>
      <c r="C570" s="275" t="s">
        <v>1185</v>
      </c>
      <c r="D570" s="276"/>
      <c r="E570" s="275"/>
      <c r="F570" s="279"/>
      <c r="G570" s="287"/>
      <c r="H570" s="287"/>
      <c r="I570" s="317">
        <v>0</v>
      </c>
      <c r="J570" s="317">
        <v>0</v>
      </c>
      <c r="K570" s="317">
        <v>0</v>
      </c>
      <c r="L570" s="317">
        <v>0</v>
      </c>
      <c r="M570" s="317">
        <v>0</v>
      </c>
      <c r="N570" s="317">
        <v>0</v>
      </c>
      <c r="O570" s="308"/>
      <c r="P570" s="308"/>
      <c r="Q570" s="308"/>
      <c r="R570" s="308"/>
      <c r="S570" s="308"/>
      <c r="T570" s="280"/>
      <c r="U570" s="280"/>
    </row>
    <row r="571" spans="1:21" x14ac:dyDescent="0.25">
      <c r="A571" s="275"/>
      <c r="B571" s="275" t="s">
        <v>1186</v>
      </c>
      <c r="C571" s="275" t="s">
        <v>1187</v>
      </c>
      <c r="D571" s="276"/>
      <c r="E571" s="275"/>
      <c r="F571" s="279"/>
      <c r="G571" s="287"/>
      <c r="H571" s="287"/>
      <c r="I571" s="317">
        <v>0</v>
      </c>
      <c r="J571" s="317">
        <v>0</v>
      </c>
      <c r="K571" s="317">
        <v>0</v>
      </c>
      <c r="L571" s="317">
        <v>0</v>
      </c>
      <c r="M571" s="317">
        <v>0</v>
      </c>
      <c r="N571" s="317">
        <v>0</v>
      </c>
      <c r="O571" s="308"/>
      <c r="P571" s="308"/>
      <c r="Q571" s="308"/>
      <c r="R571" s="308"/>
      <c r="S571" s="308"/>
      <c r="T571" s="280"/>
      <c r="U571" s="280"/>
    </row>
    <row r="572" spans="1:21" x14ac:dyDescent="0.25">
      <c r="A572" s="275"/>
      <c r="B572" s="275" t="s">
        <v>1188</v>
      </c>
      <c r="C572" s="275" t="s">
        <v>1189</v>
      </c>
      <c r="D572" s="276"/>
      <c r="E572" s="275"/>
      <c r="F572" s="279"/>
      <c r="G572" s="287"/>
      <c r="H572" s="287"/>
      <c r="I572" s="317">
        <v>0</v>
      </c>
      <c r="J572" s="317">
        <v>0</v>
      </c>
      <c r="K572" s="317">
        <v>0</v>
      </c>
      <c r="L572" s="317">
        <v>0</v>
      </c>
      <c r="M572" s="317">
        <v>0</v>
      </c>
      <c r="N572" s="317">
        <v>0</v>
      </c>
      <c r="O572" s="308"/>
      <c r="P572" s="308"/>
      <c r="Q572" s="308"/>
      <c r="R572" s="308"/>
      <c r="S572" s="308"/>
      <c r="T572" s="280"/>
      <c r="U572" s="280"/>
    </row>
    <row r="573" spans="1:21" x14ac:dyDescent="0.25">
      <c r="A573" s="275"/>
      <c r="B573" s="275" t="s">
        <v>1190</v>
      </c>
      <c r="C573" s="275" t="s">
        <v>1191</v>
      </c>
      <c r="D573" s="276"/>
      <c r="E573" s="275"/>
      <c r="F573" s="279"/>
      <c r="G573" s="287"/>
      <c r="H573" s="287"/>
      <c r="I573" s="287"/>
      <c r="J573" s="316">
        <v>4.7999999999999996E-3</v>
      </c>
      <c r="K573" s="316">
        <v>5.4999999999999997E-3</v>
      </c>
      <c r="L573" s="316">
        <v>2.0999999999999999E-3</v>
      </c>
      <c r="M573" s="316">
        <v>1E-3</v>
      </c>
      <c r="N573" s="316">
        <v>2.9999999999999997E-4</v>
      </c>
      <c r="O573" s="308">
        <f>N573</f>
        <v>2.9999999999999997E-4</v>
      </c>
      <c r="P573" s="308">
        <f t="shared" ref="P573:S573" si="29">O573</f>
        <v>2.9999999999999997E-4</v>
      </c>
      <c r="Q573" s="308">
        <f t="shared" si="29"/>
        <v>2.9999999999999997E-4</v>
      </c>
      <c r="R573" s="308">
        <f t="shared" si="29"/>
        <v>2.9999999999999997E-4</v>
      </c>
      <c r="S573" s="308">
        <f t="shared" si="29"/>
        <v>2.9999999999999997E-4</v>
      </c>
      <c r="T573" s="280"/>
      <c r="U573" s="280"/>
    </row>
    <row r="574" spans="1:21" x14ac:dyDescent="0.25">
      <c r="A574" s="275"/>
      <c r="B574" s="275" t="s">
        <v>1192</v>
      </c>
      <c r="C574" s="275" t="s">
        <v>1193</v>
      </c>
      <c r="D574" s="276"/>
      <c r="E574" s="275"/>
      <c r="F574" s="279"/>
      <c r="G574" s="287"/>
      <c r="H574" s="287"/>
      <c r="I574" s="316">
        <v>0</v>
      </c>
      <c r="J574" s="287"/>
      <c r="K574" s="287"/>
      <c r="L574" s="287"/>
      <c r="M574" s="287"/>
      <c r="N574" s="287"/>
      <c r="O574" s="287"/>
      <c r="P574" s="287"/>
      <c r="Q574" s="287"/>
      <c r="R574" s="287"/>
      <c r="S574" s="287"/>
      <c r="T574" s="280"/>
      <c r="U574" s="280"/>
    </row>
    <row r="575" spans="1:21" x14ac:dyDescent="0.25">
      <c r="A575" s="275"/>
      <c r="B575" s="275" t="s">
        <v>1194</v>
      </c>
      <c r="C575" s="275" t="s">
        <v>1195</v>
      </c>
      <c r="D575" s="276"/>
      <c r="E575" s="275"/>
      <c r="F575" s="279"/>
      <c r="G575" s="287"/>
      <c r="H575" s="287"/>
      <c r="I575" s="287"/>
      <c r="J575" s="316">
        <v>7.0000000000000001E-3</v>
      </c>
      <c r="K575" s="316">
        <v>9.7999999999999997E-3</v>
      </c>
      <c r="L575" s="316">
        <v>9.2999999999999992E-3</v>
      </c>
      <c r="M575" s="316">
        <v>2.3E-3</v>
      </c>
      <c r="N575" s="316">
        <v>1.9E-3</v>
      </c>
      <c r="O575" s="308">
        <f>N575</f>
        <v>1.9E-3</v>
      </c>
      <c r="P575" s="308">
        <f t="shared" ref="P575:S575" si="30">O575</f>
        <v>1.9E-3</v>
      </c>
      <c r="Q575" s="308">
        <f t="shared" si="30"/>
        <v>1.9E-3</v>
      </c>
      <c r="R575" s="308">
        <f t="shared" si="30"/>
        <v>1.9E-3</v>
      </c>
      <c r="S575" s="308">
        <f t="shared" si="30"/>
        <v>1.9E-3</v>
      </c>
      <c r="T575" s="280"/>
      <c r="U575" s="280"/>
    </row>
    <row r="576" spans="1:21" x14ac:dyDescent="0.25">
      <c r="A576" s="275"/>
      <c r="B576" s="275" t="s">
        <v>1196</v>
      </c>
      <c r="C576" s="275" t="s">
        <v>1197</v>
      </c>
      <c r="D576" s="276"/>
      <c r="E576" s="275"/>
      <c r="F576" s="279"/>
      <c r="G576" s="287"/>
      <c r="H576" s="287"/>
      <c r="I576" s="316">
        <v>0</v>
      </c>
      <c r="J576" s="287"/>
      <c r="K576" s="287"/>
      <c r="L576" s="287"/>
      <c r="M576" s="287"/>
      <c r="N576" s="287"/>
      <c r="O576" s="287"/>
      <c r="P576" s="287"/>
      <c r="Q576" s="287"/>
      <c r="R576" s="287"/>
      <c r="S576" s="287"/>
      <c r="T576" s="280"/>
      <c r="U576" s="280"/>
    </row>
    <row r="577" spans="1:21" x14ac:dyDescent="0.25">
      <c r="A577" s="275"/>
      <c r="B577" s="275" t="s">
        <v>1198</v>
      </c>
      <c r="C577" s="275" t="s">
        <v>1199</v>
      </c>
      <c r="D577" s="276"/>
      <c r="E577" s="275"/>
      <c r="F577" s="279"/>
      <c r="G577" s="287"/>
      <c r="H577" s="287"/>
      <c r="I577" s="316">
        <v>0</v>
      </c>
      <c r="T577" s="280"/>
      <c r="U577" s="280"/>
    </row>
    <row r="578" spans="1:21" x14ac:dyDescent="0.25">
      <c r="A578" s="275"/>
      <c r="B578" s="275" t="s">
        <v>1200</v>
      </c>
      <c r="C578" s="275" t="s">
        <v>1201</v>
      </c>
      <c r="D578" s="276"/>
      <c r="E578" s="275"/>
      <c r="F578" s="279"/>
      <c r="G578" s="287"/>
      <c r="H578" s="287"/>
      <c r="J578" s="316">
        <v>0</v>
      </c>
      <c r="K578" s="316">
        <v>0</v>
      </c>
      <c r="L578" s="316">
        <v>0</v>
      </c>
      <c r="M578" s="316">
        <v>0</v>
      </c>
      <c r="N578" s="316">
        <v>0</v>
      </c>
      <c r="O578" s="308"/>
      <c r="P578" s="308"/>
      <c r="Q578" s="308"/>
      <c r="R578" s="308"/>
      <c r="S578" s="308"/>
      <c r="T578" s="280"/>
      <c r="U578" s="280"/>
    </row>
    <row r="579" spans="1:21" x14ac:dyDescent="0.25">
      <c r="A579" s="275"/>
      <c r="B579" s="275" t="s">
        <v>1202</v>
      </c>
      <c r="C579" s="275" t="s">
        <v>1203</v>
      </c>
      <c r="D579" s="276"/>
      <c r="E579" s="275"/>
      <c r="F579" s="279"/>
      <c r="G579" s="287"/>
      <c r="H579" s="287"/>
      <c r="I579" s="287"/>
      <c r="J579" s="316">
        <v>0</v>
      </c>
      <c r="K579" s="316">
        <v>0</v>
      </c>
      <c r="L579" s="316">
        <v>0</v>
      </c>
      <c r="M579" s="316">
        <v>0</v>
      </c>
      <c r="N579" s="316">
        <v>0</v>
      </c>
      <c r="O579" s="308"/>
      <c r="P579" s="308"/>
      <c r="Q579" s="308"/>
      <c r="R579" s="308"/>
      <c r="S579" s="308"/>
      <c r="T579" s="280"/>
      <c r="U579" s="280"/>
    </row>
    <row r="580" spans="1:21" x14ac:dyDescent="0.25">
      <c r="A580" s="275"/>
      <c r="B580" s="275" t="s">
        <v>1204</v>
      </c>
      <c r="C580" s="275" t="s">
        <v>1205</v>
      </c>
      <c r="D580" s="276"/>
      <c r="E580" s="275"/>
      <c r="F580" s="279"/>
      <c r="G580" s="287"/>
      <c r="H580" s="287"/>
      <c r="I580" s="316">
        <v>0</v>
      </c>
      <c r="J580" s="287"/>
      <c r="K580" s="287"/>
      <c r="L580" s="287"/>
      <c r="M580" s="287"/>
      <c r="N580" s="287"/>
      <c r="O580" s="287"/>
      <c r="P580" s="287"/>
      <c r="Q580" s="287"/>
      <c r="R580" s="287"/>
      <c r="S580" s="287"/>
      <c r="T580" s="280"/>
      <c r="U580" s="280"/>
    </row>
    <row r="581" spans="1:21" x14ac:dyDescent="0.25">
      <c r="A581" s="275"/>
      <c r="B581" s="275" t="s">
        <v>1206</v>
      </c>
      <c r="C581" s="275" t="s">
        <v>1207</v>
      </c>
      <c r="D581" s="276"/>
      <c r="E581" s="275"/>
      <c r="F581" s="279"/>
      <c r="G581" s="287"/>
      <c r="H581" s="287"/>
      <c r="I581" s="287"/>
      <c r="J581" s="316">
        <v>0</v>
      </c>
      <c r="K581" s="316">
        <v>0</v>
      </c>
      <c r="L581" s="316">
        <v>0</v>
      </c>
      <c r="M581" s="316">
        <v>0</v>
      </c>
      <c r="N581" s="316">
        <v>0</v>
      </c>
      <c r="O581" s="308"/>
      <c r="P581" s="308"/>
      <c r="Q581" s="308"/>
      <c r="R581" s="308"/>
      <c r="S581" s="308"/>
      <c r="T581" s="280"/>
      <c r="U581" s="280"/>
    </row>
    <row r="582" spans="1:21" x14ac:dyDescent="0.25">
      <c r="A582" s="275"/>
      <c r="B582" s="275" t="s">
        <v>1208</v>
      </c>
      <c r="C582" s="275" t="s">
        <v>1209</v>
      </c>
      <c r="D582" s="276"/>
      <c r="E582" s="275"/>
      <c r="F582" s="279"/>
      <c r="G582" s="287"/>
      <c r="H582" s="287"/>
      <c r="I582" s="316">
        <v>0</v>
      </c>
      <c r="J582" s="287"/>
      <c r="K582" s="287"/>
      <c r="L582" s="287"/>
      <c r="M582" s="287"/>
      <c r="N582" s="287"/>
      <c r="O582" s="287"/>
      <c r="P582" s="287"/>
      <c r="Q582" s="287"/>
      <c r="R582" s="287"/>
      <c r="S582" s="287"/>
      <c r="T582" s="280"/>
      <c r="U582" s="280"/>
    </row>
    <row r="583" spans="1:21" x14ac:dyDescent="0.25">
      <c r="A583" s="276" t="s">
        <v>309</v>
      </c>
      <c r="B583" s="334" t="s">
        <v>309</v>
      </c>
      <c r="C583" s="275" t="s">
        <v>1210</v>
      </c>
      <c r="D583" s="276"/>
      <c r="E583" s="275"/>
      <c r="F583" s="279"/>
      <c r="G583" s="275"/>
      <c r="H583" s="275"/>
      <c r="I583" s="201"/>
      <c r="J583" s="201"/>
      <c r="K583" s="201"/>
      <c r="L583" s="201"/>
      <c r="M583" s="201"/>
      <c r="N583" s="201"/>
      <c r="O583" s="332"/>
      <c r="P583" s="332"/>
      <c r="Q583" s="332"/>
      <c r="R583" s="332"/>
      <c r="S583" s="332"/>
      <c r="T583" s="280"/>
      <c r="U583" s="280"/>
    </row>
    <row r="584" spans="1:21" x14ac:dyDescent="0.25">
      <c r="B584" s="126" t="s">
        <v>1211</v>
      </c>
      <c r="C584" s="126" t="s">
        <v>1212</v>
      </c>
      <c r="I584" s="317">
        <v>11.005000000000001</v>
      </c>
      <c r="J584" s="317">
        <v>9.968</v>
      </c>
      <c r="K584" s="317">
        <v>9.2210000000000001</v>
      </c>
      <c r="L584" s="317">
        <v>8.2829999999999995</v>
      </c>
      <c r="M584" s="317">
        <v>7.2669999999999995</v>
      </c>
      <c r="N584" s="317">
        <v>6.0729999999999995</v>
      </c>
      <c r="O584" s="332">
        <v>6.1945613010842351</v>
      </c>
      <c r="P584" s="332">
        <v>6.3186551292743935</v>
      </c>
      <c r="Q584" s="332">
        <v>6.4452814845704731</v>
      </c>
      <c r="R584" s="332">
        <v>6.5744403669724756</v>
      </c>
      <c r="S584" s="332">
        <v>6.7061317764803965</v>
      </c>
    </row>
    <row r="585" spans="1:21" x14ac:dyDescent="0.25">
      <c r="B585" s="126" t="s">
        <v>1213</v>
      </c>
      <c r="C585" s="126" t="s">
        <v>1214</v>
      </c>
      <c r="I585" s="317">
        <v>0</v>
      </c>
      <c r="J585" s="317">
        <v>0</v>
      </c>
      <c r="K585" s="317">
        <v>0</v>
      </c>
      <c r="L585" s="317">
        <v>0</v>
      </c>
      <c r="M585" s="317">
        <v>0</v>
      </c>
      <c r="N585" s="317">
        <v>0</v>
      </c>
      <c r="O585" s="332"/>
      <c r="P585" s="332"/>
      <c r="Q585" s="332"/>
      <c r="R585" s="332"/>
      <c r="S585" s="332"/>
    </row>
    <row r="586" spans="1:21" x14ac:dyDescent="0.25">
      <c r="B586" s="126" t="s">
        <v>1215</v>
      </c>
      <c r="C586" s="126" t="s">
        <v>1216</v>
      </c>
      <c r="I586" s="317">
        <v>0</v>
      </c>
      <c r="J586" s="317">
        <v>0</v>
      </c>
      <c r="K586" s="317">
        <v>0</v>
      </c>
      <c r="L586" s="317">
        <v>0</v>
      </c>
      <c r="M586" s="317">
        <v>0</v>
      </c>
      <c r="N586" s="317">
        <v>0</v>
      </c>
      <c r="O586" s="332"/>
      <c r="P586" s="332"/>
      <c r="Q586" s="332"/>
      <c r="R586" s="332"/>
      <c r="S586" s="332"/>
    </row>
    <row r="587" spans="1:21" x14ac:dyDescent="0.25">
      <c r="B587" s="126" t="s">
        <v>1217</v>
      </c>
      <c r="C587" s="126" t="s">
        <v>1218</v>
      </c>
      <c r="I587" s="317">
        <v>17.690000000000001</v>
      </c>
      <c r="J587" s="317">
        <v>17.875</v>
      </c>
      <c r="K587" s="317">
        <v>19.138999999999999</v>
      </c>
      <c r="L587" s="317">
        <v>20.641999999999999</v>
      </c>
      <c r="M587" s="317">
        <v>22.256000000000004</v>
      </c>
      <c r="N587" s="317">
        <v>23.435999999999996</v>
      </c>
      <c r="O587" s="332">
        <v>23.905110925771467</v>
      </c>
      <c r="P587" s="332">
        <v>24.383994995829852</v>
      </c>
      <c r="Q587" s="332">
        <v>24.87265221017514</v>
      </c>
      <c r="R587" s="332">
        <v>25.371082568807335</v>
      </c>
      <c r="S587" s="332">
        <v>25.879286071726423</v>
      </c>
    </row>
    <row r="588" spans="1:21" x14ac:dyDescent="0.25">
      <c r="B588" s="126" t="s">
        <v>1219</v>
      </c>
      <c r="C588" s="126" t="s">
        <v>1220</v>
      </c>
      <c r="I588" s="317">
        <v>0</v>
      </c>
      <c r="J588" s="317">
        <v>0</v>
      </c>
      <c r="K588" s="317">
        <v>0</v>
      </c>
      <c r="L588" s="317">
        <v>0</v>
      </c>
      <c r="M588" s="317">
        <v>0</v>
      </c>
      <c r="N588" s="317">
        <v>0</v>
      </c>
      <c r="O588" s="332"/>
      <c r="P588" s="332"/>
      <c r="Q588" s="332"/>
      <c r="R588" s="332"/>
      <c r="S588" s="332"/>
    </row>
    <row r="589" spans="1:21" x14ac:dyDescent="0.25">
      <c r="B589" s="126" t="s">
        <v>1221</v>
      </c>
      <c r="C589" s="126" t="s">
        <v>1222</v>
      </c>
      <c r="I589" s="317">
        <v>0</v>
      </c>
      <c r="J589" s="317">
        <v>0</v>
      </c>
      <c r="K589" s="317">
        <v>0</v>
      </c>
      <c r="L589" s="317">
        <v>0</v>
      </c>
      <c r="M589" s="317">
        <v>0</v>
      </c>
      <c r="N589" s="317">
        <v>0</v>
      </c>
      <c r="O589" s="332"/>
      <c r="P589" s="332"/>
      <c r="Q589" s="332"/>
      <c r="R589" s="332"/>
      <c r="S589" s="332"/>
    </row>
    <row r="590" spans="1:21" x14ac:dyDescent="0.25">
      <c r="B590" s="126" t="s">
        <v>1223</v>
      </c>
      <c r="C590" s="126" t="s">
        <v>1224</v>
      </c>
      <c r="J590" s="323">
        <v>0.33802559132367321</v>
      </c>
      <c r="K590" s="323">
        <v>0.34473932117551465</v>
      </c>
      <c r="L590" s="323">
        <v>0.35165649931399978</v>
      </c>
      <c r="M590" s="323">
        <v>0.35867538569395552</v>
      </c>
      <c r="N590" s="323">
        <v>0.37555332452267354</v>
      </c>
      <c r="O590" s="332"/>
      <c r="P590" s="332"/>
      <c r="Q590" s="332"/>
      <c r="R590" s="332"/>
      <c r="S590" s="332"/>
    </row>
    <row r="591" spans="1:21" x14ac:dyDescent="0.25">
      <c r="B591" s="126" t="s">
        <v>1225</v>
      </c>
      <c r="C591" s="126" t="s">
        <v>1226</v>
      </c>
      <c r="J591" s="323">
        <v>-2.195026742196915</v>
      </c>
      <c r="K591" s="323">
        <v>-2.2386234903217233</v>
      </c>
      <c r="L591" s="323">
        <v>-2.2835413645426019</v>
      </c>
      <c r="M591" s="323">
        <v>-2.3291196985501359</v>
      </c>
      <c r="N591" s="323">
        <v>-2.4387194686063776</v>
      </c>
      <c r="O591" s="332"/>
      <c r="P591" s="332"/>
      <c r="Q591" s="332"/>
      <c r="R591" s="332"/>
      <c r="S591" s="332"/>
    </row>
  </sheetData>
  <autoFilter ref="A2:U583"/>
  <dataConsolidate/>
  <printOptions headings="1"/>
  <pageMargins left="0.70866141732283472" right="0.70866141732283472" top="0.74803149606299213" bottom="0.74803149606299213" header="0.31496062992125984" footer="0.31496062992125984"/>
  <pageSetup paperSize="9" scale="30" fitToHeight="0" orientation="landscape" blackAndWhite="1" r:id="rId1"/>
  <headerFooter>
    <oddHeader>&amp;L&amp;10&amp;K000000Page &amp;P of &amp;N&amp;C&amp;10&amp;K000000Sheet: &amp;A&amp;R&amp;10&amp;K000000Official</oddHeader>
    <oddFooter>&amp;L&amp;F ( Printed on &amp;D at &amp;T ) &amp;R&amp;10&amp;K000000Ofwat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0.499984740745262"/>
    <pageSetUpPr fitToPage="1"/>
  </sheetPr>
  <dimension ref="A1"/>
  <sheetViews>
    <sheetView zoomScale="90" zoomScaleNormal="90" workbookViewId="0"/>
  </sheetViews>
  <sheetFormatPr defaultRowHeight="13.8" x14ac:dyDescent="0.25"/>
  <cols>
    <col min="13" max="13" width="22.3984375" customWidth="1"/>
  </cols>
  <sheetData/>
  <printOptions headings="1"/>
  <pageMargins left="0.70866141732283472" right="0.70866141732283472" top="0.74803149606299213" bottom="0.74803149606299213" header="0.31496062992125984" footer="0.31496062992125984"/>
  <pageSetup paperSize="9" orientation="landscape" blackAndWhite="1" r:id="rId1"/>
  <headerFooter>
    <oddHeader>&amp;L&amp;10&amp;K000000Page &amp;P of &amp;N&amp;C&amp;10&amp;K000000Sheet: &amp;A&amp;R&amp;10&amp;K000000Official</oddHeader>
    <oddFooter>&amp;L&amp;F ( Printed on &amp;D at &amp;T ) &amp;R&amp;10&amp;K000000Ofwat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outlinePr summaryBelow="0"/>
  </sheetPr>
  <dimension ref="A1:XFC199"/>
  <sheetViews>
    <sheetView topLeftCell="A7" zoomScale="70" zoomScaleNormal="70" workbookViewId="0">
      <selection activeCell="I20" sqref="I20"/>
    </sheetView>
  </sheetViews>
  <sheetFormatPr defaultColWidth="0" defaultRowHeight="13.8" zeroHeight="1" outlineLevelRow="1" x14ac:dyDescent="0.25"/>
  <cols>
    <col min="1" max="1" width="1.59765625" customWidth="1"/>
    <col min="2" max="2" width="6.69921875" customWidth="1"/>
    <col min="3" max="3" width="63.19921875" customWidth="1"/>
    <col min="4" max="4" width="12.59765625" customWidth="1"/>
    <col min="5" max="6" width="5.59765625" customWidth="1"/>
    <col min="7" max="7" width="6.69921875" bestFit="1" customWidth="1"/>
    <col min="8" max="12" width="9.59765625" customWidth="1"/>
    <col min="13" max="13" width="10" customWidth="1"/>
    <col min="14" max="14" width="1.8984375" customWidth="1"/>
    <col min="15" max="15" width="25.59765625" customWidth="1"/>
    <col min="16" max="16" width="25.09765625" customWidth="1"/>
    <col min="17" max="16383" width="8.69921875" hidden="1"/>
    <col min="16384" max="16384" width="0.19921875" customWidth="1"/>
  </cols>
  <sheetData>
    <row r="1" spans="1:16" ht="24.6" x14ac:dyDescent="0.25">
      <c r="A1" s="204" t="str">
        <f ca="1" xml:space="preserve"> RIGHT(CELL("FILENAME", $A$1), LEN(CELL("FILENAME", $A$1)) - SEARCH("]", CELL("FILENAME", $A$1)))</f>
        <v>BPT Extracts</v>
      </c>
      <c r="B1" s="205"/>
      <c r="C1" s="205"/>
      <c r="D1" s="205"/>
      <c r="E1" s="205"/>
      <c r="F1" s="205"/>
      <c r="G1" s="205"/>
      <c r="H1" s="205"/>
      <c r="I1" s="205"/>
      <c r="J1" s="205"/>
      <c r="K1" s="205"/>
      <c r="L1" s="206"/>
      <c r="M1" s="207"/>
      <c r="N1" s="207"/>
      <c r="O1" s="208"/>
      <c r="P1" s="208"/>
    </row>
    <row r="2" spans="1:16" x14ac:dyDescent="0.25">
      <c r="A2" s="5"/>
      <c r="B2" s="85"/>
      <c r="C2" s="85"/>
      <c r="D2" s="85"/>
      <c r="E2" s="85"/>
      <c r="F2" s="85"/>
      <c r="G2" s="85"/>
      <c r="H2" s="85"/>
      <c r="I2" s="85"/>
      <c r="J2" s="85"/>
      <c r="K2" s="85"/>
      <c r="L2" s="85"/>
      <c r="M2" s="85"/>
      <c r="N2" s="85"/>
      <c r="O2" s="85"/>
      <c r="P2" s="85"/>
    </row>
    <row r="3" spans="1:16" x14ac:dyDescent="0.25">
      <c r="A3" s="5"/>
      <c r="B3" s="76" t="s">
        <v>1227</v>
      </c>
      <c r="C3" s="209"/>
      <c r="D3" s="85"/>
      <c r="E3" s="85"/>
      <c r="F3" s="85"/>
      <c r="G3" s="85"/>
      <c r="H3" s="85"/>
      <c r="I3" s="85"/>
      <c r="J3" s="85"/>
      <c r="K3" s="85"/>
      <c r="L3" s="85"/>
      <c r="M3" s="85"/>
      <c r="N3" s="85"/>
      <c r="O3" s="85"/>
      <c r="P3" s="85"/>
    </row>
    <row r="4" spans="1:16" x14ac:dyDescent="0.25">
      <c r="A4" s="5"/>
      <c r="B4" s="77"/>
      <c r="C4" s="210" t="s">
        <v>1228</v>
      </c>
      <c r="D4" s="132"/>
      <c r="E4" s="85"/>
      <c r="F4" s="85"/>
      <c r="G4" s="85"/>
      <c r="H4" s="85"/>
      <c r="I4" s="85"/>
      <c r="J4" s="85"/>
      <c r="K4" s="85"/>
      <c r="L4" s="85"/>
      <c r="M4" s="85"/>
      <c r="N4" s="85"/>
      <c r="O4" s="85"/>
      <c r="P4" s="85"/>
    </row>
    <row r="5" spans="1:16" x14ac:dyDescent="0.25">
      <c r="A5" s="5"/>
      <c r="B5" s="78"/>
      <c r="C5" s="210" t="s">
        <v>1229</v>
      </c>
      <c r="D5" s="85"/>
      <c r="E5" s="85"/>
      <c r="F5" s="85"/>
      <c r="G5" s="85"/>
      <c r="H5" s="85"/>
      <c r="I5" s="85"/>
      <c r="J5" s="85"/>
      <c r="K5" s="85"/>
      <c r="L5" s="85"/>
      <c r="M5" s="85"/>
      <c r="N5" s="85"/>
      <c r="O5" s="85"/>
      <c r="P5" s="85"/>
    </row>
    <row r="6" spans="1:16" x14ac:dyDescent="0.25">
      <c r="A6" s="5"/>
      <c r="B6" s="79"/>
      <c r="C6" s="210" t="s">
        <v>1230</v>
      </c>
      <c r="D6" s="85"/>
      <c r="E6" s="85"/>
      <c r="F6" s="85"/>
      <c r="G6" s="85"/>
      <c r="H6" s="85"/>
      <c r="I6" s="85"/>
      <c r="J6" s="85"/>
      <c r="K6" s="85"/>
      <c r="L6" s="85"/>
      <c r="M6" s="85"/>
      <c r="N6" s="85"/>
      <c r="O6" s="85"/>
      <c r="P6" s="85"/>
    </row>
    <row r="7" spans="1:16" x14ac:dyDescent="0.25">
      <c r="A7" s="5"/>
      <c r="B7" s="123"/>
      <c r="C7" s="210" t="s">
        <v>1231</v>
      </c>
      <c r="D7" s="85"/>
      <c r="E7" s="85"/>
      <c r="F7" s="85"/>
      <c r="G7" s="85"/>
      <c r="H7" s="85"/>
      <c r="I7" s="85"/>
      <c r="J7" s="85"/>
      <c r="K7" s="85"/>
      <c r="L7" s="85"/>
      <c r="M7" s="85"/>
      <c r="N7" s="85"/>
      <c r="O7" s="85"/>
      <c r="P7" s="85"/>
    </row>
    <row r="8" spans="1:16" x14ac:dyDescent="0.25">
      <c r="A8" s="5"/>
      <c r="B8" s="210"/>
      <c r="C8" s="210"/>
      <c r="D8" s="85"/>
      <c r="E8" s="85"/>
      <c r="F8" s="85"/>
      <c r="G8" s="85"/>
      <c r="H8" s="85"/>
      <c r="I8" s="85"/>
      <c r="J8" s="85"/>
      <c r="K8" s="85"/>
      <c r="L8" s="85"/>
      <c r="M8" s="85"/>
      <c r="N8" s="85"/>
      <c r="O8" s="85"/>
      <c r="P8" s="85"/>
    </row>
    <row r="9" spans="1:16" x14ac:dyDescent="0.25">
      <c r="A9" s="5"/>
      <c r="B9" s="211" t="s">
        <v>1232</v>
      </c>
      <c r="C9" s="210"/>
      <c r="D9" s="85"/>
      <c r="E9" s="85"/>
      <c r="F9" s="85"/>
      <c r="G9" s="85"/>
      <c r="H9" s="85"/>
      <c r="I9" s="85"/>
      <c r="J9" s="85"/>
      <c r="K9" s="85"/>
      <c r="L9" s="85"/>
      <c r="M9" s="85"/>
      <c r="N9" s="85"/>
      <c r="O9" s="85"/>
      <c r="P9" s="85"/>
    </row>
    <row r="10" spans="1:16" x14ac:dyDescent="0.25">
      <c r="A10" s="5"/>
      <c r="B10" s="132" t="s">
        <v>1233</v>
      </c>
      <c r="C10" s="210"/>
      <c r="D10" s="85"/>
      <c r="E10" s="85"/>
      <c r="F10" s="85"/>
      <c r="G10" s="85"/>
      <c r="H10" s="85"/>
      <c r="I10" s="85"/>
      <c r="J10" s="85"/>
      <c r="K10" s="85"/>
      <c r="L10" s="85"/>
      <c r="M10" s="85"/>
      <c r="N10" s="85"/>
      <c r="O10" s="85"/>
      <c r="P10" s="85"/>
    </row>
    <row r="11" spans="1:16" ht="14.4" thickBot="1" x14ac:dyDescent="0.3">
      <c r="A11" s="210"/>
      <c r="B11" s="210"/>
      <c r="C11" s="210"/>
      <c r="D11" s="85"/>
      <c r="E11" s="85"/>
      <c r="F11" s="85"/>
      <c r="G11" s="85"/>
      <c r="H11" s="85"/>
      <c r="I11" s="85"/>
      <c r="J11" s="85"/>
      <c r="K11" s="85"/>
      <c r="L11" s="85"/>
      <c r="M11" s="85"/>
      <c r="N11" s="85"/>
      <c r="O11" s="85"/>
      <c r="P11" s="85"/>
    </row>
    <row r="12" spans="1:16" ht="28.2" thickBot="1" x14ac:dyDescent="0.3">
      <c r="A12" s="5"/>
      <c r="B12" s="355" t="s">
        <v>1234</v>
      </c>
      <c r="C12" s="356"/>
      <c r="D12" s="86" t="s">
        <v>1235</v>
      </c>
      <c r="E12" s="87" t="s">
        <v>1236</v>
      </c>
      <c r="F12" s="90" t="s">
        <v>1237</v>
      </c>
      <c r="G12" s="85"/>
      <c r="H12" s="88" t="s">
        <v>87</v>
      </c>
      <c r="I12" s="89" t="s">
        <v>88</v>
      </c>
      <c r="J12" s="87" t="s">
        <v>89</v>
      </c>
      <c r="K12" s="87" t="s">
        <v>90</v>
      </c>
      <c r="L12" s="87" t="s">
        <v>91</v>
      </c>
      <c r="M12" s="90" t="s">
        <v>97</v>
      </c>
      <c r="N12" s="85"/>
      <c r="O12" s="7" t="s">
        <v>1238</v>
      </c>
      <c r="P12" s="91" t="s">
        <v>1239</v>
      </c>
    </row>
    <row r="13" spans="1:16" x14ac:dyDescent="0.25">
      <c r="A13" s="5"/>
      <c r="B13" s="5"/>
      <c r="C13" s="5"/>
      <c r="D13" s="5"/>
      <c r="E13" s="5"/>
      <c r="F13" s="5"/>
      <c r="G13" s="85"/>
      <c r="H13" s="5"/>
      <c r="I13" s="5"/>
      <c r="J13" s="5"/>
      <c r="K13" s="5"/>
      <c r="L13" s="5"/>
      <c r="M13" s="5"/>
      <c r="N13" s="5"/>
      <c r="O13" s="5"/>
      <c r="P13" s="5"/>
    </row>
    <row r="14" spans="1:16" ht="14.4" thickBot="1" x14ac:dyDescent="0.3">
      <c r="A14" s="5"/>
      <c r="B14" s="5"/>
      <c r="C14" s="5"/>
      <c r="D14" s="5"/>
      <c r="E14" s="5"/>
      <c r="F14" s="5"/>
      <c r="G14" s="85"/>
      <c r="H14" s="5"/>
      <c r="I14" s="5"/>
      <c r="J14" s="5"/>
      <c r="K14" s="5"/>
      <c r="L14" s="5"/>
      <c r="M14" s="5"/>
      <c r="N14" s="5"/>
      <c r="O14" s="5"/>
      <c r="P14" s="5"/>
    </row>
    <row r="15" spans="1:16" ht="15.6" thickBot="1" x14ac:dyDescent="0.3">
      <c r="A15" s="5"/>
      <c r="B15" s="349" t="s">
        <v>1240</v>
      </c>
      <c r="C15" s="350"/>
      <c r="D15" s="350"/>
      <c r="E15" s="350"/>
      <c r="F15" s="350"/>
      <c r="G15" s="350"/>
      <c r="H15" s="350"/>
      <c r="I15" s="350"/>
      <c r="J15" s="350"/>
      <c r="K15" s="350"/>
      <c r="L15" s="350"/>
      <c r="M15" s="350"/>
      <c r="N15" s="350"/>
      <c r="O15" s="350"/>
      <c r="P15" s="351"/>
    </row>
    <row r="16" spans="1:16" ht="14.4" outlineLevel="1" thickBot="1" x14ac:dyDescent="0.3">
      <c r="A16" s="5"/>
      <c r="B16" s="85"/>
      <c r="C16" s="85"/>
      <c r="D16" s="85"/>
      <c r="E16" s="85"/>
      <c r="F16" s="85"/>
      <c r="G16" s="85"/>
      <c r="H16" s="85"/>
      <c r="I16" s="85"/>
      <c r="J16" s="85"/>
      <c r="K16" s="85"/>
      <c r="L16" s="85"/>
      <c r="M16" s="85"/>
      <c r="N16" s="85"/>
      <c r="O16" s="85"/>
      <c r="P16" s="85"/>
    </row>
    <row r="17" spans="1:16" ht="14.4" outlineLevel="1" thickBot="1" x14ac:dyDescent="0.3">
      <c r="A17" s="5"/>
      <c r="B17" s="343" t="s">
        <v>1241</v>
      </c>
      <c r="C17" s="344"/>
      <c r="D17" s="344"/>
      <c r="E17" s="344"/>
      <c r="F17" s="345"/>
      <c r="G17" s="5"/>
      <c r="H17" s="5"/>
      <c r="I17" s="352" t="s">
        <v>1242</v>
      </c>
      <c r="J17" s="353"/>
      <c r="K17" s="353"/>
      <c r="L17" s="354"/>
      <c r="M17" s="85"/>
      <c r="N17" s="85"/>
      <c r="O17" s="85"/>
      <c r="P17" s="85"/>
    </row>
    <row r="18" spans="1:16" ht="14.4" outlineLevel="1" thickBot="1" x14ac:dyDescent="0.3">
      <c r="A18" s="5"/>
      <c r="B18" s="85"/>
      <c r="C18" s="85"/>
      <c r="D18" s="85"/>
      <c r="E18" s="85"/>
      <c r="F18" s="85"/>
      <c r="G18" s="85"/>
      <c r="H18" s="85"/>
      <c r="I18" s="85"/>
      <c r="J18" s="85"/>
      <c r="K18" s="85"/>
      <c r="L18" s="85"/>
      <c r="M18" s="85"/>
      <c r="N18" s="85"/>
      <c r="O18" s="85"/>
      <c r="P18" s="85"/>
    </row>
    <row r="19" spans="1:16" ht="14.4" outlineLevel="1" thickBot="1" x14ac:dyDescent="0.3">
      <c r="A19" s="5"/>
      <c r="B19" s="82" t="s">
        <v>1243</v>
      </c>
      <c r="C19" s="83" t="s">
        <v>1244</v>
      </c>
      <c r="D19" s="6"/>
      <c r="E19" s="6"/>
      <c r="F19" s="6"/>
      <c r="G19" s="85"/>
      <c r="H19" s="149"/>
      <c r="I19" s="149"/>
      <c r="J19" s="149"/>
      <c r="K19" s="149"/>
      <c r="L19" s="149"/>
      <c r="M19" s="149"/>
      <c r="N19" s="149"/>
      <c r="O19" s="6"/>
      <c r="P19" s="80"/>
    </row>
    <row r="20" spans="1:16" outlineLevel="1" x14ac:dyDescent="0.25">
      <c r="A20" s="5"/>
      <c r="B20" s="10">
        <v>21</v>
      </c>
      <c r="C20" s="11" t="s">
        <v>1245</v>
      </c>
      <c r="D20" s="146" t="s">
        <v>1246</v>
      </c>
      <c r="E20" s="12" t="s">
        <v>120</v>
      </c>
      <c r="F20" s="13">
        <v>1</v>
      </c>
      <c r="G20" s="85"/>
      <c r="H20" s="213"/>
      <c r="I20" s="214">
        <v>-2.0999999999999999E-3</v>
      </c>
      <c r="J20" s="215">
        <v>-6.9999999999999999E-4</v>
      </c>
      <c r="K20" s="215">
        <v>2.0999999999999999E-3</v>
      </c>
      <c r="L20" s="216">
        <v>9.2999999999999992E-3</v>
      </c>
      <c r="M20" s="213"/>
      <c r="N20" s="213"/>
      <c r="O20" s="217"/>
      <c r="P20" s="218"/>
    </row>
    <row r="21" spans="1:16" outlineLevel="1" x14ac:dyDescent="0.25">
      <c r="A21" s="5"/>
      <c r="B21" s="30">
        <v>22</v>
      </c>
      <c r="C21" s="31" t="s">
        <v>1247</v>
      </c>
      <c r="D21" s="150" t="s">
        <v>1248</v>
      </c>
      <c r="E21" s="32" t="s">
        <v>120</v>
      </c>
      <c r="F21" s="33">
        <v>1</v>
      </c>
      <c r="G21" s="85"/>
      <c r="H21" s="213"/>
      <c r="I21" s="219">
        <v>2.12E-2</v>
      </c>
      <c r="J21" s="220">
        <v>1.29E-2</v>
      </c>
      <c r="K21" s="220">
        <v>1.1299999999999999E-2</v>
      </c>
      <c r="L21" s="221">
        <v>1.52E-2</v>
      </c>
      <c r="M21" s="213"/>
      <c r="N21" s="213"/>
      <c r="O21" s="222"/>
      <c r="P21" s="223"/>
    </row>
    <row r="22" spans="1:16" ht="14.4" outlineLevel="1" thickBot="1" x14ac:dyDescent="0.3">
      <c r="A22" s="5"/>
      <c r="B22" s="30">
        <v>23</v>
      </c>
      <c r="C22" s="31" t="s">
        <v>1249</v>
      </c>
      <c r="D22" s="150" t="s">
        <v>1250</v>
      </c>
      <c r="E22" s="32" t="s">
        <v>120</v>
      </c>
      <c r="F22" s="33">
        <v>1</v>
      </c>
      <c r="G22" s="85"/>
      <c r="H22" s="213"/>
      <c r="I22" s="224">
        <v>0</v>
      </c>
      <c r="J22" s="225">
        <v>0</v>
      </c>
      <c r="K22" s="225">
        <v>0</v>
      </c>
      <c r="L22" s="226">
        <v>0</v>
      </c>
      <c r="M22" s="213"/>
      <c r="N22" s="213"/>
      <c r="O22" s="222"/>
      <c r="P22" s="223"/>
    </row>
    <row r="23" spans="1:16" ht="14.4" outlineLevel="1" thickBot="1" x14ac:dyDescent="0.3">
      <c r="A23" s="5"/>
      <c r="B23" s="30">
        <v>24</v>
      </c>
      <c r="C23" s="31" t="s">
        <v>1251</v>
      </c>
      <c r="D23" s="150" t="s">
        <v>1252</v>
      </c>
      <c r="E23" s="32" t="s">
        <v>381</v>
      </c>
      <c r="F23" s="33">
        <v>2</v>
      </c>
      <c r="G23" s="85"/>
      <c r="H23" s="213"/>
      <c r="I23" s="149"/>
      <c r="J23" s="149"/>
      <c r="K23" s="149"/>
      <c r="L23" s="149"/>
      <c r="M23" s="227">
        <v>0</v>
      </c>
      <c r="N23" s="213"/>
      <c r="O23" s="222"/>
      <c r="P23" s="223"/>
    </row>
    <row r="24" spans="1:16" ht="14.4" outlineLevel="1" thickBot="1" x14ac:dyDescent="0.3">
      <c r="A24" s="5"/>
      <c r="B24" s="16">
        <v>25</v>
      </c>
      <c r="C24" s="17" t="s">
        <v>1253</v>
      </c>
      <c r="D24" s="148" t="s">
        <v>1254</v>
      </c>
      <c r="E24" s="18" t="s">
        <v>120</v>
      </c>
      <c r="F24" s="19">
        <v>1</v>
      </c>
      <c r="G24" s="85"/>
      <c r="H24" s="213"/>
      <c r="I24" s="228">
        <v>0</v>
      </c>
      <c r="J24" s="229">
        <v>0</v>
      </c>
      <c r="K24" s="229">
        <v>0</v>
      </c>
      <c r="L24" s="230">
        <v>0</v>
      </c>
      <c r="M24" s="149"/>
      <c r="N24" s="213"/>
      <c r="O24" s="231"/>
      <c r="P24" s="232"/>
    </row>
    <row r="25" spans="1:16" x14ac:dyDescent="0.25">
      <c r="A25" s="5"/>
      <c r="B25" s="85"/>
      <c r="C25" s="85"/>
      <c r="D25" s="85"/>
      <c r="E25" s="85"/>
      <c r="F25" s="85"/>
      <c r="G25" s="85"/>
      <c r="H25" s="85"/>
      <c r="I25" s="85"/>
      <c r="J25" s="85"/>
      <c r="K25" s="85"/>
      <c r="L25" s="85"/>
      <c r="M25" s="85"/>
      <c r="N25" s="85"/>
      <c r="O25" s="85"/>
      <c r="P25" s="85"/>
    </row>
    <row r="26" spans="1:16" ht="14.4" thickBot="1" x14ac:dyDescent="0.3">
      <c r="A26" s="5"/>
      <c r="B26" s="85"/>
      <c r="C26" s="85"/>
      <c r="D26" s="85"/>
      <c r="E26" s="85"/>
      <c r="F26" s="85"/>
      <c r="G26" s="85"/>
      <c r="H26" s="85"/>
      <c r="I26" s="85"/>
      <c r="J26" s="85"/>
      <c r="K26" s="85"/>
      <c r="L26" s="85"/>
      <c r="M26" s="85"/>
      <c r="N26" s="85"/>
      <c r="O26" s="85"/>
      <c r="P26" s="85"/>
    </row>
    <row r="27" spans="1:16" ht="15.6" thickBot="1" x14ac:dyDescent="0.3">
      <c r="A27" s="5"/>
      <c r="B27" s="349" t="s">
        <v>1255</v>
      </c>
      <c r="C27" s="350"/>
      <c r="D27" s="350"/>
      <c r="E27" s="350"/>
      <c r="F27" s="350"/>
      <c r="G27" s="350"/>
      <c r="H27" s="350"/>
      <c r="I27" s="350"/>
      <c r="J27" s="350"/>
      <c r="K27" s="350"/>
      <c r="L27" s="350"/>
      <c r="M27" s="350"/>
      <c r="N27" s="350"/>
      <c r="O27" s="350"/>
      <c r="P27" s="351"/>
    </row>
    <row r="28" spans="1:16" ht="14.4" outlineLevel="1" thickBot="1" x14ac:dyDescent="0.3">
      <c r="A28" s="5"/>
      <c r="B28" s="85"/>
      <c r="C28" s="85"/>
      <c r="D28" s="85"/>
      <c r="E28" s="85"/>
      <c r="F28" s="85"/>
      <c r="G28" s="85"/>
      <c r="H28" s="85"/>
      <c r="I28" s="85"/>
      <c r="J28" s="85"/>
      <c r="K28" s="85"/>
      <c r="L28" s="85"/>
      <c r="M28" s="85"/>
      <c r="N28" s="85"/>
      <c r="O28" s="85"/>
      <c r="P28" s="85"/>
    </row>
    <row r="29" spans="1:16" ht="14.4" outlineLevel="1" thickBot="1" x14ac:dyDescent="0.3">
      <c r="A29" s="5"/>
      <c r="B29" s="88" t="s">
        <v>1256</v>
      </c>
      <c r="C29" s="92" t="s">
        <v>1257</v>
      </c>
      <c r="D29" s="85"/>
      <c r="E29" s="85"/>
      <c r="F29" s="85"/>
      <c r="G29" s="85"/>
      <c r="H29" s="85"/>
      <c r="I29" s="85"/>
      <c r="J29" s="85"/>
      <c r="K29" s="85"/>
      <c r="L29" s="85"/>
      <c r="M29" s="85"/>
      <c r="N29" s="85"/>
      <c r="O29" s="93"/>
      <c r="P29" s="93"/>
    </row>
    <row r="30" spans="1:16" outlineLevel="1" x14ac:dyDescent="0.25">
      <c r="A30" s="5"/>
      <c r="B30" s="94">
        <v>1</v>
      </c>
      <c r="C30" s="95" t="s">
        <v>1258</v>
      </c>
      <c r="D30" s="153" t="s">
        <v>1259</v>
      </c>
      <c r="E30" s="153" t="s">
        <v>120</v>
      </c>
      <c r="F30" s="13">
        <v>2</v>
      </c>
      <c r="G30" s="6"/>
      <c r="H30" s="96">
        <v>0.59427835078417313</v>
      </c>
      <c r="I30" s="96">
        <v>0.594655737130106</v>
      </c>
      <c r="J30" s="96">
        <v>0.59331451276903013</v>
      </c>
      <c r="K30" s="96">
        <v>0.5852917034147378</v>
      </c>
      <c r="L30" s="96">
        <v>0.57084173530698579</v>
      </c>
      <c r="M30" s="85"/>
      <c r="N30" s="85"/>
      <c r="O30" s="97"/>
      <c r="P30" s="98"/>
    </row>
    <row r="31" spans="1:16" outlineLevel="1" x14ac:dyDescent="0.25">
      <c r="A31" s="5"/>
      <c r="B31" s="99">
        <v>2</v>
      </c>
      <c r="C31" s="100" t="s">
        <v>1260</v>
      </c>
      <c r="D31" s="104" t="s">
        <v>1261</v>
      </c>
      <c r="E31" s="104" t="s">
        <v>1262</v>
      </c>
      <c r="F31" s="33">
        <v>2</v>
      </c>
      <c r="G31" s="6"/>
      <c r="H31" s="101">
        <v>5.112502568755918</v>
      </c>
      <c r="I31" s="101">
        <v>5.0481269561482431</v>
      </c>
      <c r="J31" s="101">
        <v>4.9726424526562978</v>
      </c>
      <c r="K31" s="101">
        <v>4.5707051525469691</v>
      </c>
      <c r="L31" s="101">
        <v>4.7982286537744834</v>
      </c>
      <c r="M31" s="85"/>
      <c r="N31" s="85"/>
      <c r="O31" s="102"/>
      <c r="P31" s="103"/>
    </row>
    <row r="32" spans="1:16" outlineLevel="1" x14ac:dyDescent="0.25">
      <c r="A32" s="5"/>
      <c r="B32" s="99">
        <v>3</v>
      </c>
      <c r="C32" s="100" t="s">
        <v>1263</v>
      </c>
      <c r="D32" s="104" t="s">
        <v>1264</v>
      </c>
      <c r="E32" s="104" t="s">
        <v>1262</v>
      </c>
      <c r="F32" s="33">
        <v>2</v>
      </c>
      <c r="G32" s="6"/>
      <c r="H32" s="101">
        <v>2.3542467492252901</v>
      </c>
      <c r="I32" s="101">
        <v>2.401113288949289</v>
      </c>
      <c r="J32" s="101">
        <v>2.3688536681455719</v>
      </c>
      <c r="K32" s="101">
        <v>2.4258609494350036</v>
      </c>
      <c r="L32" s="101">
        <v>2.4189396715149258</v>
      </c>
      <c r="M32" s="85"/>
      <c r="N32" s="85"/>
      <c r="O32" s="102"/>
      <c r="P32" s="103"/>
    </row>
    <row r="33" spans="1:16" outlineLevel="1" x14ac:dyDescent="0.25">
      <c r="A33" s="5"/>
      <c r="B33" s="99">
        <v>4</v>
      </c>
      <c r="C33" s="100" t="s">
        <v>1265</v>
      </c>
      <c r="D33" s="104" t="s">
        <v>1266</v>
      </c>
      <c r="E33" s="104" t="s">
        <v>1262</v>
      </c>
      <c r="F33" s="33">
        <v>2</v>
      </c>
      <c r="G33" s="6"/>
      <c r="H33" s="101">
        <v>1.4184444464237091</v>
      </c>
      <c r="I33" s="101">
        <v>1.4273733035656444</v>
      </c>
      <c r="J33" s="101">
        <v>1.4359950354232365</v>
      </c>
      <c r="K33" s="101">
        <v>1.4544564497893062</v>
      </c>
      <c r="L33" s="101">
        <v>1.4796073622751575</v>
      </c>
      <c r="M33" s="85"/>
      <c r="N33" s="85"/>
      <c r="O33" s="102"/>
      <c r="P33" s="103"/>
    </row>
    <row r="34" spans="1:16" outlineLevel="1" x14ac:dyDescent="0.25">
      <c r="A34" s="5"/>
      <c r="B34" s="99">
        <v>5</v>
      </c>
      <c r="C34" s="100" t="s">
        <v>1267</v>
      </c>
      <c r="D34" s="104" t="s">
        <v>1268</v>
      </c>
      <c r="E34" s="104" t="s">
        <v>120</v>
      </c>
      <c r="F34" s="33">
        <v>2</v>
      </c>
      <c r="G34" s="6"/>
      <c r="H34" s="105">
        <v>0.13460344228392226</v>
      </c>
      <c r="I34" s="105">
        <v>0.13299096107499023</v>
      </c>
      <c r="J34" s="105">
        <v>0.13202719010763322</v>
      </c>
      <c r="K34" s="105">
        <v>0.12005312546074794</v>
      </c>
      <c r="L34" s="105">
        <v>0.12940299405713263</v>
      </c>
      <c r="M34" s="85"/>
      <c r="N34" s="85"/>
      <c r="O34" s="102"/>
      <c r="P34" s="103"/>
    </row>
    <row r="35" spans="1:16" outlineLevel="1" x14ac:dyDescent="0.25">
      <c r="A35" s="5"/>
      <c r="B35" s="99">
        <v>6</v>
      </c>
      <c r="C35" s="100" t="s">
        <v>1269</v>
      </c>
      <c r="D35" s="104" t="s">
        <v>1270</v>
      </c>
      <c r="E35" s="104" t="s">
        <v>120</v>
      </c>
      <c r="F35" s="33">
        <v>2</v>
      </c>
      <c r="G35" s="6"/>
      <c r="H35" s="105">
        <v>0.12519803287066758</v>
      </c>
      <c r="I35" s="105">
        <v>0.12409838704378713</v>
      </c>
      <c r="J35" s="105">
        <v>0.12333712588249895</v>
      </c>
      <c r="K35" s="105">
        <v>0.11146526545418753</v>
      </c>
      <c r="L35" s="105">
        <v>0.12063365254062082</v>
      </c>
      <c r="M35" s="85"/>
      <c r="N35" s="85"/>
      <c r="O35" s="102"/>
      <c r="P35" s="103"/>
    </row>
    <row r="36" spans="1:16" outlineLevel="1" x14ac:dyDescent="0.25">
      <c r="A36" s="5"/>
      <c r="B36" s="99">
        <v>7</v>
      </c>
      <c r="C36" s="100" t="s">
        <v>1271</v>
      </c>
      <c r="D36" s="104" t="s">
        <v>1272</v>
      </c>
      <c r="E36" s="104" t="s">
        <v>1262</v>
      </c>
      <c r="F36" s="33">
        <v>2</v>
      </c>
      <c r="G36" s="6"/>
      <c r="H36" s="101">
        <v>266.58666225858929</v>
      </c>
      <c r="I36" s="101">
        <v>257.02354862155443</v>
      </c>
      <c r="J36" s="101">
        <v>243.04539477443598</v>
      </c>
      <c r="K36" s="101">
        <v>150.56623840600579</v>
      </c>
      <c r="L36" s="101">
        <v>180.18257749657249</v>
      </c>
      <c r="M36" s="85"/>
      <c r="N36" s="85"/>
      <c r="O36" s="102"/>
      <c r="P36" s="103"/>
    </row>
    <row r="37" spans="1:16" outlineLevel="1" x14ac:dyDescent="0.25">
      <c r="A37" s="5"/>
      <c r="B37" s="99">
        <v>8</v>
      </c>
      <c r="C37" s="100" t="s">
        <v>1273</v>
      </c>
      <c r="D37" s="154" t="s">
        <v>1274</v>
      </c>
      <c r="E37" s="104" t="s">
        <v>120</v>
      </c>
      <c r="F37" s="33">
        <v>2</v>
      </c>
      <c r="G37" s="6"/>
      <c r="H37" s="105">
        <v>0.13460344228392226</v>
      </c>
      <c r="I37" s="105">
        <v>0.13283643519551966</v>
      </c>
      <c r="J37" s="105">
        <v>0.13187667667815797</v>
      </c>
      <c r="K37" s="105">
        <v>0.11990387248848906</v>
      </c>
      <c r="L37" s="105">
        <v>0.12925008053179401</v>
      </c>
      <c r="M37" s="85"/>
      <c r="N37" s="85"/>
      <c r="O37" s="102"/>
      <c r="P37" s="103"/>
    </row>
    <row r="38" spans="1:16" outlineLevel="1" x14ac:dyDescent="0.25">
      <c r="A38" s="5"/>
      <c r="B38" s="99">
        <v>9</v>
      </c>
      <c r="C38" s="106" t="s">
        <v>1275</v>
      </c>
      <c r="D38" s="233" t="s">
        <v>1276</v>
      </c>
      <c r="E38" s="104" t="s">
        <v>120</v>
      </c>
      <c r="F38" s="33">
        <v>2</v>
      </c>
      <c r="G38" s="6"/>
      <c r="H38" s="105">
        <v>0.68829346423421733</v>
      </c>
      <c r="I38" s="105">
        <v>0.67190970175085207</v>
      </c>
      <c r="J38" s="105">
        <v>0.73288222101902134</v>
      </c>
      <c r="K38" s="105">
        <v>0.75809955414137853</v>
      </c>
      <c r="L38" s="105">
        <v>0.98386590410638697</v>
      </c>
      <c r="M38" s="85"/>
      <c r="N38" s="85"/>
      <c r="O38" s="102"/>
      <c r="P38" s="103"/>
    </row>
    <row r="39" spans="1:16" outlineLevel="1" x14ac:dyDescent="0.25">
      <c r="A39" s="5"/>
      <c r="B39" s="99">
        <v>10</v>
      </c>
      <c r="C39" s="107" t="s">
        <v>1277</v>
      </c>
      <c r="D39" s="104" t="s">
        <v>1278</v>
      </c>
      <c r="E39" s="104" t="s">
        <v>120</v>
      </c>
      <c r="F39" s="33">
        <v>2</v>
      </c>
      <c r="G39" s="6"/>
      <c r="H39" s="108">
        <v>5.0537843701119835E-2</v>
      </c>
      <c r="I39" s="108">
        <v>4.8571093796898245E-2</v>
      </c>
      <c r="J39" s="108">
        <v>4.6609671047695013E-2</v>
      </c>
      <c r="K39" s="108">
        <v>3.7366705988126005E-2</v>
      </c>
      <c r="L39" s="108">
        <v>3.9498689881369904E-2</v>
      </c>
      <c r="M39" s="85"/>
      <c r="N39" s="85"/>
      <c r="O39" s="36"/>
      <c r="P39" s="43"/>
    </row>
    <row r="40" spans="1:16" ht="14.4" outlineLevel="1" thickBot="1" x14ac:dyDescent="0.3">
      <c r="A40" s="5"/>
      <c r="B40" s="109">
        <v>11</v>
      </c>
      <c r="C40" s="110" t="s">
        <v>1279</v>
      </c>
      <c r="D40" s="155" t="s">
        <v>1280</v>
      </c>
      <c r="E40" s="124" t="s">
        <v>120</v>
      </c>
      <c r="F40" s="19">
        <v>2</v>
      </c>
      <c r="G40" s="6"/>
      <c r="H40" s="177">
        <v>4.2130621504569025E-2</v>
      </c>
      <c r="I40" s="177">
        <v>4.272144573099302E-2</v>
      </c>
      <c r="J40" s="177">
        <v>4.3103594414110671E-2</v>
      </c>
      <c r="K40" s="177">
        <v>4.3443144357358965E-2</v>
      </c>
      <c r="L40" s="177">
        <v>4.3776438207761344E-2</v>
      </c>
      <c r="M40" s="85"/>
      <c r="N40" s="85"/>
      <c r="O40" s="22"/>
      <c r="P40" s="51"/>
    </row>
    <row r="41" spans="1:16" x14ac:dyDescent="0.25">
      <c r="A41" s="5"/>
      <c r="B41" s="85"/>
      <c r="C41" s="85"/>
      <c r="D41" s="85"/>
      <c r="E41" s="85"/>
      <c r="F41" s="85"/>
      <c r="G41" s="85"/>
      <c r="H41" s="85"/>
      <c r="I41" s="85"/>
      <c r="J41" s="85"/>
      <c r="K41" s="85"/>
      <c r="L41" s="85"/>
      <c r="M41" s="85"/>
      <c r="N41" s="85"/>
      <c r="O41" s="85"/>
      <c r="P41" s="5"/>
    </row>
    <row r="42" spans="1:16" ht="14.4" thickBot="1" x14ac:dyDescent="0.3">
      <c r="A42" s="5"/>
      <c r="B42" s="85"/>
      <c r="C42" s="85"/>
      <c r="D42" s="85"/>
      <c r="E42" s="85"/>
      <c r="F42" s="85"/>
      <c r="G42" s="85"/>
      <c r="H42" s="85"/>
      <c r="I42" s="85"/>
      <c r="J42" s="85"/>
      <c r="K42" s="85"/>
      <c r="L42" s="85"/>
      <c r="M42" s="85"/>
      <c r="N42" s="85"/>
      <c r="O42" s="85"/>
      <c r="P42" s="5"/>
    </row>
    <row r="43" spans="1:16" ht="15.6" thickBot="1" x14ac:dyDescent="0.3">
      <c r="A43" s="5"/>
      <c r="B43" s="349" t="s">
        <v>1281</v>
      </c>
      <c r="C43" s="350"/>
      <c r="D43" s="350"/>
      <c r="E43" s="350"/>
      <c r="F43" s="350"/>
      <c r="G43" s="350"/>
      <c r="H43" s="350"/>
      <c r="I43" s="350"/>
      <c r="J43" s="350"/>
      <c r="K43" s="350"/>
      <c r="L43" s="350"/>
      <c r="M43" s="350"/>
      <c r="N43" s="350"/>
      <c r="O43" s="350"/>
      <c r="P43" s="351"/>
    </row>
    <row r="44" spans="1:16" ht="14.4" outlineLevel="1" thickBot="1" x14ac:dyDescent="0.3">
      <c r="A44" s="5"/>
      <c r="B44" s="5"/>
      <c r="C44" s="5"/>
      <c r="D44" s="210"/>
      <c r="E44" s="209"/>
      <c r="F44" s="209"/>
      <c r="G44" s="85"/>
      <c r="H44" s="209"/>
      <c r="I44" s="209"/>
      <c r="J44" s="209"/>
      <c r="K44" s="209"/>
      <c r="L44" s="209"/>
      <c r="M44" s="209"/>
      <c r="N44" s="209"/>
      <c r="O44" s="234"/>
      <c r="P44" s="5"/>
    </row>
    <row r="45" spans="1:16" ht="14.4" outlineLevel="1" thickBot="1" x14ac:dyDescent="0.3">
      <c r="A45" s="5"/>
      <c r="B45" s="343" t="s">
        <v>1241</v>
      </c>
      <c r="C45" s="344"/>
      <c r="D45" s="344"/>
      <c r="E45" s="344"/>
      <c r="F45" s="345"/>
      <c r="G45" s="5"/>
      <c r="H45" s="352" t="s">
        <v>1282</v>
      </c>
      <c r="I45" s="353"/>
      <c r="J45" s="353"/>
      <c r="K45" s="353"/>
      <c r="L45" s="354"/>
      <c r="M45" s="209"/>
      <c r="N45" s="209"/>
      <c r="O45" s="234"/>
      <c r="P45" s="5"/>
    </row>
    <row r="46" spans="1:16" ht="14.4" outlineLevel="1" thickBot="1" x14ac:dyDescent="0.3">
      <c r="A46" s="5"/>
      <c r="B46" s="5"/>
      <c r="C46" s="5"/>
      <c r="D46" s="210"/>
      <c r="E46" s="209"/>
      <c r="F46" s="209"/>
      <c r="G46" s="85"/>
      <c r="H46" s="209"/>
      <c r="I46" s="209"/>
      <c r="J46" s="209"/>
      <c r="K46" s="209"/>
      <c r="L46" s="209"/>
      <c r="M46" s="209"/>
      <c r="N46" s="209"/>
      <c r="O46" s="234"/>
      <c r="P46" s="5"/>
    </row>
    <row r="47" spans="1:16" ht="14.4" outlineLevel="1" thickBot="1" x14ac:dyDescent="0.3">
      <c r="A47" s="5"/>
      <c r="B47" s="8" t="s">
        <v>1256</v>
      </c>
      <c r="C47" s="9" t="s">
        <v>1283</v>
      </c>
      <c r="D47" s="6"/>
      <c r="E47" s="6"/>
      <c r="F47" s="6"/>
      <c r="G47" s="6"/>
      <c r="H47" s="6"/>
      <c r="I47" s="6"/>
      <c r="J47" s="6"/>
      <c r="K47" s="6"/>
      <c r="L47" s="6"/>
      <c r="M47" s="209"/>
      <c r="N47" s="209"/>
      <c r="O47" s="209"/>
      <c r="P47" s="5"/>
    </row>
    <row r="48" spans="1:16" outlineLevel="1" x14ac:dyDescent="0.25">
      <c r="A48" s="5"/>
      <c r="B48" s="10">
        <v>1</v>
      </c>
      <c r="C48" s="11" t="s">
        <v>1284</v>
      </c>
      <c r="D48" s="146" t="s">
        <v>1285</v>
      </c>
      <c r="E48" s="12" t="s">
        <v>189</v>
      </c>
      <c r="F48" s="13">
        <v>3</v>
      </c>
      <c r="G48" s="6"/>
      <c r="H48" s="339">
        <v>302.84660063178455</v>
      </c>
      <c r="I48" s="68">
        <v>313.31085750842908</v>
      </c>
      <c r="J48" s="68">
        <v>322.70968950894718</v>
      </c>
      <c r="K48" s="68">
        <v>332.29044304550496</v>
      </c>
      <c r="L48" s="69">
        <v>342.81547332148153</v>
      </c>
      <c r="M48" s="209"/>
      <c r="N48" s="209"/>
      <c r="O48" s="112"/>
      <c r="P48" s="29"/>
    </row>
    <row r="49" spans="1:16" outlineLevel="1" x14ac:dyDescent="0.25">
      <c r="A49" s="5"/>
      <c r="B49" s="30">
        <f t="shared" ref="B49:B63" si="0">B48+1</f>
        <v>2</v>
      </c>
      <c r="C49" s="31" t="s">
        <v>1286</v>
      </c>
      <c r="D49" s="150" t="s">
        <v>1287</v>
      </c>
      <c r="E49" s="32" t="s">
        <v>189</v>
      </c>
      <c r="F49" s="33">
        <v>3</v>
      </c>
      <c r="G49" s="6"/>
      <c r="H49" s="101">
        <v>-176.21999908811853</v>
      </c>
      <c r="I49" s="70">
        <v>-178.71612393789198</v>
      </c>
      <c r="J49" s="70">
        <v>-180.57765353897534</v>
      </c>
      <c r="K49" s="70">
        <v>-196.8836757738444</v>
      </c>
      <c r="L49" s="71">
        <v>-195.76672275055935</v>
      </c>
      <c r="M49" s="209"/>
      <c r="N49" s="209"/>
      <c r="O49" s="36"/>
      <c r="P49" s="37"/>
    </row>
    <row r="50" spans="1:16" outlineLevel="1" x14ac:dyDescent="0.25">
      <c r="A50" s="5"/>
      <c r="B50" s="38">
        <f t="shared" si="0"/>
        <v>3</v>
      </c>
      <c r="C50" s="39" t="s">
        <v>1288</v>
      </c>
      <c r="D50" s="147" t="s">
        <v>1289</v>
      </c>
      <c r="E50" s="32" t="s">
        <v>189</v>
      </c>
      <c r="F50" s="33">
        <v>3</v>
      </c>
      <c r="G50" s="6"/>
      <c r="H50" s="101">
        <v>-63.490890423086753</v>
      </c>
      <c r="I50" s="40">
        <v>-69.816187909275726</v>
      </c>
      <c r="J50" s="40">
        <v>-76.300382977489946</v>
      </c>
      <c r="K50" s="40">
        <v>-82.39440866571934</v>
      </c>
      <c r="L50" s="41">
        <v>-87.223795373574831</v>
      </c>
      <c r="M50" s="5"/>
      <c r="N50" s="5"/>
      <c r="O50" s="36"/>
      <c r="P50" s="158"/>
    </row>
    <row r="51" spans="1:16" outlineLevel="1" x14ac:dyDescent="0.25">
      <c r="A51" s="5"/>
      <c r="B51" s="179">
        <f t="shared" si="0"/>
        <v>4</v>
      </c>
      <c r="C51" s="180" t="s">
        <v>1290</v>
      </c>
      <c r="D51" s="181" t="s">
        <v>1291</v>
      </c>
      <c r="E51" s="182" t="s">
        <v>189</v>
      </c>
      <c r="F51" s="183">
        <v>3</v>
      </c>
      <c r="G51" s="6"/>
      <c r="H51" s="184"/>
      <c r="I51" s="185"/>
      <c r="J51" s="185"/>
      <c r="K51" s="185"/>
      <c r="L51" s="186"/>
      <c r="M51" s="5"/>
      <c r="N51" s="5"/>
      <c r="O51" s="36" t="s">
        <v>1292</v>
      </c>
      <c r="P51" s="37"/>
    </row>
    <row r="52" spans="1:16" outlineLevel="1" x14ac:dyDescent="0.25">
      <c r="A52" s="5"/>
      <c r="B52" s="38">
        <f t="shared" si="0"/>
        <v>5</v>
      </c>
      <c r="C52" s="39" t="s">
        <v>1293</v>
      </c>
      <c r="D52" s="147" t="s">
        <v>1294</v>
      </c>
      <c r="E52" s="32" t="s">
        <v>189</v>
      </c>
      <c r="F52" s="33">
        <v>3</v>
      </c>
      <c r="G52" s="6"/>
      <c r="H52" s="101">
        <v>0</v>
      </c>
      <c r="I52" s="40">
        <v>0</v>
      </c>
      <c r="J52" s="40">
        <v>0</v>
      </c>
      <c r="K52" s="40">
        <v>0</v>
      </c>
      <c r="L52" s="41">
        <v>0</v>
      </c>
      <c r="M52" s="5"/>
      <c r="N52" s="5"/>
      <c r="O52" s="36"/>
      <c r="P52" s="37"/>
    </row>
    <row r="53" spans="1:16" outlineLevel="1" x14ac:dyDescent="0.25">
      <c r="A53" s="5"/>
      <c r="B53" s="38">
        <f t="shared" si="0"/>
        <v>6</v>
      </c>
      <c r="C53" s="39" t="s">
        <v>1295</v>
      </c>
      <c r="D53" s="147" t="s">
        <v>1296</v>
      </c>
      <c r="E53" s="32" t="s">
        <v>189</v>
      </c>
      <c r="F53" s="33">
        <v>3</v>
      </c>
      <c r="G53" s="6"/>
      <c r="H53" s="170">
        <f>SUM(H48:H52)</f>
        <v>63.135711120579273</v>
      </c>
      <c r="I53" s="113">
        <f t="shared" ref="I53:L53" si="1">SUM(I48:I52)</f>
        <v>64.778545661261376</v>
      </c>
      <c r="J53" s="113">
        <f t="shared" si="1"/>
        <v>65.831652992481892</v>
      </c>
      <c r="K53" s="113">
        <f t="shared" si="1"/>
        <v>53.012358605941216</v>
      </c>
      <c r="L53" s="81">
        <f t="shared" si="1"/>
        <v>59.82495519734735</v>
      </c>
      <c r="M53" s="5"/>
      <c r="N53" s="5"/>
      <c r="O53" s="36" t="s">
        <v>1297</v>
      </c>
      <c r="P53" s="37"/>
    </row>
    <row r="54" spans="1:16" outlineLevel="1" x14ac:dyDescent="0.25">
      <c r="A54" s="5"/>
      <c r="B54" s="38">
        <f t="shared" si="0"/>
        <v>7</v>
      </c>
      <c r="C54" s="39" t="s">
        <v>1298</v>
      </c>
      <c r="D54" s="147" t="s">
        <v>1299</v>
      </c>
      <c r="E54" s="32" t="s">
        <v>189</v>
      </c>
      <c r="F54" s="33">
        <v>3</v>
      </c>
      <c r="G54" s="6"/>
      <c r="H54" s="101">
        <v>2.2556257225381411</v>
      </c>
      <c r="I54" s="40">
        <v>2.3004259926818427</v>
      </c>
      <c r="J54" s="40">
        <v>2.3465838467692914</v>
      </c>
      <c r="K54" s="40">
        <v>2.3934204928286147</v>
      </c>
      <c r="L54" s="41">
        <v>2.4416147228316873</v>
      </c>
      <c r="M54" s="5"/>
      <c r="N54" s="5"/>
      <c r="O54" s="36"/>
      <c r="P54" s="37"/>
    </row>
    <row r="55" spans="1:16" outlineLevel="1" x14ac:dyDescent="0.25">
      <c r="A55" s="5"/>
      <c r="B55" s="38">
        <f t="shared" si="0"/>
        <v>8</v>
      </c>
      <c r="C55" s="39" t="s">
        <v>1300</v>
      </c>
      <c r="D55" s="147" t="s">
        <v>1301</v>
      </c>
      <c r="E55" s="32" t="s">
        <v>189</v>
      </c>
      <c r="F55" s="33">
        <v>3</v>
      </c>
      <c r="G55" s="6"/>
      <c r="H55" s="101">
        <v>0</v>
      </c>
      <c r="I55" s="40">
        <v>0</v>
      </c>
      <c r="J55" s="40">
        <v>0</v>
      </c>
      <c r="K55" s="40">
        <v>0</v>
      </c>
      <c r="L55" s="41">
        <v>0</v>
      </c>
      <c r="M55" s="5"/>
      <c r="N55" s="5"/>
      <c r="O55" s="36"/>
      <c r="P55" s="37"/>
    </row>
    <row r="56" spans="1:16" outlineLevel="1" x14ac:dyDescent="0.25">
      <c r="A56" s="5"/>
      <c r="B56" s="38">
        <f t="shared" si="0"/>
        <v>9</v>
      </c>
      <c r="C56" s="39" t="s">
        <v>1302</v>
      </c>
      <c r="D56" s="147" t="s">
        <v>1303</v>
      </c>
      <c r="E56" s="32" t="s">
        <v>189</v>
      </c>
      <c r="F56" s="33">
        <v>3</v>
      </c>
      <c r="G56" s="6"/>
      <c r="H56" s="101">
        <v>-32.571186478211438</v>
      </c>
      <c r="I56" s="40">
        <v>-34.919562377816632</v>
      </c>
      <c r="J56" s="40">
        <v>-37.428868241760853</v>
      </c>
      <c r="K56" s="40">
        <v>-39.507253366329351</v>
      </c>
      <c r="L56" s="41">
        <v>-40.694781262801257</v>
      </c>
      <c r="M56" s="5"/>
      <c r="N56" s="5"/>
      <c r="O56" s="36"/>
      <c r="P56" s="37"/>
    </row>
    <row r="57" spans="1:16" outlineLevel="1" x14ac:dyDescent="0.25">
      <c r="A57" s="5"/>
      <c r="B57" s="179">
        <f t="shared" si="0"/>
        <v>10</v>
      </c>
      <c r="C57" s="180" t="s">
        <v>1304</v>
      </c>
      <c r="D57" s="181" t="s">
        <v>1305</v>
      </c>
      <c r="E57" s="182" t="s">
        <v>189</v>
      </c>
      <c r="F57" s="183">
        <v>3</v>
      </c>
      <c r="G57" s="6"/>
      <c r="H57" s="184"/>
      <c r="I57" s="185"/>
      <c r="J57" s="185"/>
      <c r="K57" s="185"/>
      <c r="L57" s="186"/>
      <c r="M57" s="5"/>
      <c r="N57" s="5"/>
      <c r="O57" s="36" t="s">
        <v>1292</v>
      </c>
      <c r="P57" s="37"/>
    </row>
    <row r="58" spans="1:16" outlineLevel="1" x14ac:dyDescent="0.25">
      <c r="A58" s="5"/>
      <c r="B58" s="38">
        <f t="shared" si="0"/>
        <v>11</v>
      </c>
      <c r="C58" s="39" t="s">
        <v>1306</v>
      </c>
      <c r="D58" s="147" t="s">
        <v>1307</v>
      </c>
      <c r="E58" s="32" t="s">
        <v>189</v>
      </c>
      <c r="F58" s="33">
        <v>3</v>
      </c>
      <c r="G58" s="6"/>
      <c r="H58" s="170">
        <f>SUM(H53:H57)</f>
        <v>32.820150364905977</v>
      </c>
      <c r="I58" s="113">
        <f t="shared" ref="I58:L58" si="2">SUM(I53:I57)</f>
        <v>32.159409276126581</v>
      </c>
      <c r="J58" s="113">
        <f t="shared" si="2"/>
        <v>30.749368597490331</v>
      </c>
      <c r="K58" s="113">
        <f t="shared" si="2"/>
        <v>15.898525732440483</v>
      </c>
      <c r="L58" s="81">
        <f t="shared" si="2"/>
        <v>21.57178865737778</v>
      </c>
      <c r="M58" s="5"/>
      <c r="N58" s="5"/>
      <c r="O58" s="36" t="s">
        <v>1308</v>
      </c>
      <c r="P58" s="37"/>
    </row>
    <row r="59" spans="1:16" outlineLevel="1" x14ac:dyDescent="0.25">
      <c r="A59" s="5"/>
      <c r="B59" s="179">
        <f t="shared" si="0"/>
        <v>12</v>
      </c>
      <c r="C59" s="180" t="s">
        <v>1309</v>
      </c>
      <c r="D59" s="181" t="s">
        <v>1310</v>
      </c>
      <c r="E59" s="182" t="s">
        <v>189</v>
      </c>
      <c r="F59" s="183">
        <v>3</v>
      </c>
      <c r="G59" s="6"/>
      <c r="H59" s="184"/>
      <c r="I59" s="185"/>
      <c r="J59" s="185"/>
      <c r="K59" s="185"/>
      <c r="L59" s="186"/>
      <c r="M59" s="5"/>
      <c r="N59" s="5"/>
      <c r="O59" s="36" t="s">
        <v>1292</v>
      </c>
      <c r="P59" s="37"/>
    </row>
    <row r="60" spans="1:16" outlineLevel="1" x14ac:dyDescent="0.25">
      <c r="A60" s="5"/>
      <c r="B60" s="30">
        <f t="shared" si="0"/>
        <v>13</v>
      </c>
      <c r="C60" s="114" t="s">
        <v>1311</v>
      </c>
      <c r="D60" s="156" t="s">
        <v>1312</v>
      </c>
      <c r="E60" s="32" t="s">
        <v>189</v>
      </c>
      <c r="F60" s="33">
        <v>3</v>
      </c>
      <c r="G60" s="6"/>
      <c r="H60" s="170">
        <f>SUM(H58:H59)</f>
        <v>32.820150364905977</v>
      </c>
      <c r="I60" s="34">
        <f t="shared" ref="I60:L60" si="3">SUM(I58:I59)</f>
        <v>32.159409276126581</v>
      </c>
      <c r="J60" s="34">
        <f t="shared" si="3"/>
        <v>30.749368597490331</v>
      </c>
      <c r="K60" s="34">
        <f t="shared" si="3"/>
        <v>15.898525732440483</v>
      </c>
      <c r="L60" s="35">
        <f t="shared" si="3"/>
        <v>21.57178865737778</v>
      </c>
      <c r="M60" s="5"/>
      <c r="N60" s="5"/>
      <c r="O60" s="36" t="s">
        <v>1313</v>
      </c>
      <c r="P60" s="158"/>
    </row>
    <row r="61" spans="1:16" outlineLevel="1" x14ac:dyDescent="0.25">
      <c r="A61" s="5"/>
      <c r="B61" s="38">
        <f t="shared" si="0"/>
        <v>14</v>
      </c>
      <c r="C61" s="39" t="s">
        <v>1314</v>
      </c>
      <c r="D61" s="147" t="s">
        <v>1315</v>
      </c>
      <c r="E61" s="32" t="s">
        <v>189</v>
      </c>
      <c r="F61" s="33">
        <v>3</v>
      </c>
      <c r="G61" s="6"/>
      <c r="H61" s="168">
        <v>-4.36794895707376</v>
      </c>
      <c r="I61" s="40">
        <v>-4.0338147432105851</v>
      </c>
      <c r="J61" s="40">
        <v>-3.8358884427792459</v>
      </c>
      <c r="K61" s="40">
        <v>-1.6577621079221887</v>
      </c>
      <c r="L61" s="41">
        <v>-3.0442434128346383</v>
      </c>
      <c r="M61" s="5"/>
      <c r="N61" s="5"/>
      <c r="O61" s="36"/>
      <c r="P61" s="37"/>
    </row>
    <row r="62" spans="1:16" outlineLevel="1" x14ac:dyDescent="0.25">
      <c r="A62" s="5"/>
      <c r="B62" s="30">
        <f t="shared" si="0"/>
        <v>15</v>
      </c>
      <c r="C62" s="31" t="s">
        <v>1316</v>
      </c>
      <c r="D62" s="150" t="s">
        <v>1317</v>
      </c>
      <c r="E62" s="32" t="s">
        <v>189</v>
      </c>
      <c r="F62" s="33">
        <v>3</v>
      </c>
      <c r="G62" s="6"/>
      <c r="H62" s="168">
        <v>1.0697528667590421</v>
      </c>
      <c r="I62" s="70">
        <v>0.91744980464861725</v>
      </c>
      <c r="J62" s="70">
        <v>1.0333297627997071</v>
      </c>
      <c r="K62" s="70">
        <v>1.4585630946066788</v>
      </c>
      <c r="L62" s="71">
        <v>1.9641765589729456</v>
      </c>
      <c r="M62" s="5"/>
      <c r="N62" s="5"/>
      <c r="O62" s="36"/>
      <c r="P62" s="43"/>
    </row>
    <row r="63" spans="1:16" ht="14.4" outlineLevel="1" thickBot="1" x14ac:dyDescent="0.3">
      <c r="A63" s="5"/>
      <c r="B63" s="44">
        <f t="shared" si="0"/>
        <v>16</v>
      </c>
      <c r="C63" s="45" t="s">
        <v>1318</v>
      </c>
      <c r="D63" s="157" t="s">
        <v>1319</v>
      </c>
      <c r="E63" s="46" t="s">
        <v>189</v>
      </c>
      <c r="F63" s="47">
        <v>3</v>
      </c>
      <c r="G63" s="6"/>
      <c r="H63" s="176">
        <f>SUM(H60:H62)</f>
        <v>29.521954274591259</v>
      </c>
      <c r="I63" s="48">
        <f t="shared" ref="I63:L63" si="4">SUM(I60:I62)</f>
        <v>29.043044337564613</v>
      </c>
      <c r="J63" s="48">
        <f t="shared" si="4"/>
        <v>27.946809917510791</v>
      </c>
      <c r="K63" s="48">
        <f t="shared" si="4"/>
        <v>15.699326719124972</v>
      </c>
      <c r="L63" s="49">
        <f t="shared" si="4"/>
        <v>20.491721803516086</v>
      </c>
      <c r="M63" s="5"/>
      <c r="N63" s="5"/>
      <c r="O63" s="22" t="s">
        <v>1320</v>
      </c>
      <c r="P63" s="51"/>
    </row>
    <row r="64" spans="1:16" ht="14.4" outlineLevel="1" thickBot="1" x14ac:dyDescent="0.3">
      <c r="A64" s="5"/>
      <c r="B64" s="6"/>
      <c r="C64" s="6"/>
      <c r="D64" s="6"/>
      <c r="E64" s="6"/>
      <c r="F64" s="6"/>
      <c r="G64" s="6"/>
      <c r="H64" s="24"/>
      <c r="I64" s="24"/>
      <c r="J64" s="24"/>
      <c r="K64" s="24"/>
      <c r="L64" s="24"/>
      <c r="M64" s="5"/>
      <c r="N64" s="5"/>
      <c r="O64" s="25"/>
      <c r="P64" s="5"/>
    </row>
    <row r="65" spans="1:16" ht="14.4" outlineLevel="1" thickBot="1" x14ac:dyDescent="0.3">
      <c r="A65" s="5"/>
      <c r="B65" s="8" t="s">
        <v>1321</v>
      </c>
      <c r="C65" s="9" t="s">
        <v>1322</v>
      </c>
      <c r="D65" s="6"/>
      <c r="E65" s="6"/>
      <c r="F65" s="6"/>
      <c r="G65" s="6"/>
      <c r="H65" s="24"/>
      <c r="I65" s="24"/>
      <c r="J65" s="24"/>
      <c r="K65" s="24"/>
      <c r="L65" s="24"/>
      <c r="M65" s="5"/>
      <c r="N65" s="5"/>
      <c r="O65" s="25"/>
      <c r="P65" s="5"/>
    </row>
    <row r="66" spans="1:16" ht="14.4" outlineLevel="1" thickBot="1" x14ac:dyDescent="0.3">
      <c r="A66" s="5"/>
      <c r="B66" s="52">
        <v>17</v>
      </c>
      <c r="C66" s="53" t="s">
        <v>1322</v>
      </c>
      <c r="D66" s="152" t="s">
        <v>1323</v>
      </c>
      <c r="E66" s="54" t="s">
        <v>189</v>
      </c>
      <c r="F66" s="55">
        <v>3</v>
      </c>
      <c r="G66" s="6"/>
      <c r="H66" s="175">
        <v>-0.12818304318971824</v>
      </c>
      <c r="I66" s="115">
        <v>-0.13245458205550364</v>
      </c>
      <c r="J66" s="115">
        <v>-0.13689575409739321</v>
      </c>
      <c r="K66" s="115">
        <v>-0.14147121649103681</v>
      </c>
      <c r="L66" s="116">
        <v>-0.14622492219675004</v>
      </c>
      <c r="M66" s="5"/>
      <c r="N66" s="5"/>
      <c r="O66" s="58"/>
      <c r="P66" s="59"/>
    </row>
    <row r="67" spans="1:16" ht="14.4" outlineLevel="1" thickBot="1" x14ac:dyDescent="0.3">
      <c r="A67" s="5"/>
      <c r="B67" s="6"/>
      <c r="C67" s="6"/>
      <c r="D67" s="6"/>
      <c r="E67" s="6"/>
      <c r="F67" s="6"/>
      <c r="G67" s="6"/>
      <c r="H67" s="6"/>
      <c r="I67" s="6"/>
      <c r="J67" s="6"/>
      <c r="K67" s="6"/>
      <c r="L67" s="6"/>
      <c r="M67" s="5"/>
      <c r="N67" s="5"/>
      <c r="O67" s="25"/>
      <c r="P67" s="117"/>
    </row>
    <row r="68" spans="1:16" ht="14.4" outlineLevel="1" thickBot="1" x14ac:dyDescent="0.3">
      <c r="A68" s="5"/>
      <c r="B68" s="8" t="s">
        <v>1324</v>
      </c>
      <c r="C68" s="9" t="s">
        <v>1325</v>
      </c>
      <c r="D68" s="6"/>
      <c r="E68" s="6"/>
      <c r="F68" s="6"/>
      <c r="G68" s="6"/>
      <c r="H68" s="6"/>
      <c r="I68" s="6"/>
      <c r="J68" s="6"/>
      <c r="K68" s="6"/>
      <c r="L68" s="6"/>
      <c r="M68" s="5"/>
      <c r="N68" s="5"/>
      <c r="O68" s="25"/>
      <c r="P68" s="117"/>
    </row>
    <row r="69" spans="1:16" ht="14.4" outlineLevel="1" thickBot="1" x14ac:dyDescent="0.3">
      <c r="A69" s="5"/>
      <c r="B69" s="52">
        <v>18</v>
      </c>
      <c r="C69" s="53" t="s">
        <v>1326</v>
      </c>
      <c r="D69" s="152" t="s">
        <v>1327</v>
      </c>
      <c r="E69" s="54" t="s">
        <v>120</v>
      </c>
      <c r="F69" s="55">
        <v>2</v>
      </c>
      <c r="G69" s="6"/>
      <c r="H69" s="174">
        <f>IF(H60=0,0,MAX(-H61/H60,0))</f>
        <v>0.13308741454592277</v>
      </c>
      <c r="I69" s="118">
        <f t="shared" ref="I69:L69" si="5">IF(I60=0,0,MAX(-I61/I60,0))</f>
        <v>0.12543186687838426</v>
      </c>
      <c r="J69" s="118">
        <f t="shared" si="5"/>
        <v>0.12474690108246057</v>
      </c>
      <c r="K69" s="118">
        <f t="shared" si="5"/>
        <v>0.10427143596966183</v>
      </c>
      <c r="L69" s="119">
        <f t="shared" si="5"/>
        <v>0.14112151111741375</v>
      </c>
      <c r="M69" s="5"/>
      <c r="N69" s="5"/>
      <c r="O69" s="58" t="s">
        <v>1328</v>
      </c>
      <c r="P69" s="59"/>
    </row>
    <row r="70" spans="1:16" x14ac:dyDescent="0.25">
      <c r="A70" s="5"/>
      <c r="B70" s="5"/>
      <c r="C70" s="5"/>
      <c r="D70" s="5"/>
      <c r="E70" s="5"/>
      <c r="F70" s="5"/>
      <c r="G70" s="6"/>
      <c r="H70" s="5"/>
      <c r="I70" s="5"/>
      <c r="J70" s="5"/>
      <c r="K70" s="5"/>
      <c r="L70" s="5"/>
      <c r="M70" s="5"/>
      <c r="N70" s="5"/>
      <c r="O70" s="5"/>
      <c r="P70" s="5"/>
    </row>
    <row r="71" spans="1:16" ht="14.4" thickBot="1" x14ac:dyDescent="0.3">
      <c r="A71" s="5"/>
      <c r="B71" s="5"/>
      <c r="C71" s="5"/>
      <c r="D71" s="5"/>
      <c r="E71" s="5"/>
      <c r="F71" s="5"/>
      <c r="G71" s="6"/>
      <c r="H71" s="5"/>
      <c r="I71" s="5"/>
      <c r="J71" s="5"/>
      <c r="K71" s="5"/>
      <c r="L71" s="5"/>
      <c r="M71" s="5"/>
      <c r="N71" s="5"/>
      <c r="O71" s="5"/>
      <c r="P71" s="5"/>
    </row>
    <row r="72" spans="1:16" ht="15.6" thickBot="1" x14ac:dyDescent="0.3">
      <c r="A72" s="5"/>
      <c r="B72" s="349" t="s">
        <v>1329</v>
      </c>
      <c r="C72" s="350"/>
      <c r="D72" s="350"/>
      <c r="E72" s="350"/>
      <c r="F72" s="350"/>
      <c r="G72" s="350"/>
      <c r="H72" s="350"/>
      <c r="I72" s="350"/>
      <c r="J72" s="350"/>
      <c r="K72" s="350"/>
      <c r="L72" s="350"/>
      <c r="M72" s="350"/>
      <c r="N72" s="350"/>
      <c r="O72" s="350"/>
      <c r="P72" s="351"/>
    </row>
    <row r="73" spans="1:16" ht="14.4" outlineLevel="1" thickBot="1" x14ac:dyDescent="0.3">
      <c r="A73" s="5"/>
      <c r="B73" s="5"/>
      <c r="C73" s="5"/>
      <c r="D73" s="5"/>
      <c r="E73" s="5"/>
      <c r="F73" s="5"/>
      <c r="G73" s="6"/>
      <c r="H73" s="5"/>
      <c r="I73" s="5"/>
      <c r="J73" s="5"/>
      <c r="K73" s="5"/>
      <c r="L73" s="5"/>
      <c r="M73" s="5"/>
      <c r="N73" s="5"/>
      <c r="O73" s="5"/>
      <c r="P73" s="5"/>
    </row>
    <row r="74" spans="1:16" ht="14.4" outlineLevel="1" thickBot="1" x14ac:dyDescent="0.3">
      <c r="A74" s="5"/>
      <c r="B74" s="343" t="s">
        <v>1241</v>
      </c>
      <c r="C74" s="344"/>
      <c r="D74" s="344"/>
      <c r="E74" s="344"/>
      <c r="F74" s="345"/>
      <c r="G74" s="5"/>
      <c r="H74" s="352" t="s">
        <v>1282</v>
      </c>
      <c r="I74" s="353"/>
      <c r="J74" s="353"/>
      <c r="K74" s="353"/>
      <c r="L74" s="354"/>
      <c r="M74" s="5"/>
      <c r="N74" s="5"/>
      <c r="O74" s="5"/>
      <c r="P74" s="5"/>
    </row>
    <row r="75" spans="1:16" ht="14.4" outlineLevel="1" thickBot="1" x14ac:dyDescent="0.3">
      <c r="A75" s="5"/>
      <c r="B75" s="5"/>
      <c r="C75" s="5"/>
      <c r="D75" s="5"/>
      <c r="E75" s="5"/>
      <c r="F75" s="5"/>
      <c r="G75" s="6"/>
      <c r="H75" s="5"/>
      <c r="I75" s="5"/>
      <c r="J75" s="5"/>
      <c r="K75" s="5"/>
      <c r="L75" s="5"/>
      <c r="M75" s="5"/>
      <c r="N75" s="5"/>
      <c r="O75" s="5"/>
      <c r="P75" s="5"/>
    </row>
    <row r="76" spans="1:16" ht="14.4" outlineLevel="1" thickBot="1" x14ac:dyDescent="0.3">
      <c r="A76" s="5"/>
      <c r="B76" s="8" t="s">
        <v>1256</v>
      </c>
      <c r="C76" s="9" t="s">
        <v>1330</v>
      </c>
      <c r="D76" s="6"/>
      <c r="E76" s="6"/>
      <c r="F76" s="6"/>
      <c r="G76" s="6"/>
      <c r="H76" s="6"/>
      <c r="I76" s="6"/>
      <c r="J76" s="6"/>
      <c r="K76" s="6"/>
      <c r="L76" s="6"/>
      <c r="M76" s="6"/>
      <c r="N76" s="6"/>
      <c r="O76" s="6"/>
      <c r="P76" s="5"/>
    </row>
    <row r="77" spans="1:16" outlineLevel="1" x14ac:dyDescent="0.25">
      <c r="A77" s="5"/>
      <c r="B77" s="10">
        <v>1</v>
      </c>
      <c r="C77" s="11" t="s">
        <v>1295</v>
      </c>
      <c r="D77" s="146" t="s">
        <v>1331</v>
      </c>
      <c r="E77" s="12" t="s">
        <v>189</v>
      </c>
      <c r="F77" s="13">
        <v>3</v>
      </c>
      <c r="G77" s="6"/>
      <c r="H77" s="173">
        <f xml:space="preserve"> H$53</f>
        <v>63.135711120579273</v>
      </c>
      <c r="I77" s="120">
        <f t="shared" ref="I77:L77" si="6" xml:space="preserve"> I$53</f>
        <v>64.778545661261376</v>
      </c>
      <c r="J77" s="120">
        <f t="shared" si="6"/>
        <v>65.831652992481892</v>
      </c>
      <c r="K77" s="120">
        <f t="shared" si="6"/>
        <v>53.012358605941216</v>
      </c>
      <c r="L77" s="121">
        <f t="shared" si="6"/>
        <v>59.82495519734735</v>
      </c>
      <c r="M77" s="6"/>
      <c r="N77" s="6"/>
      <c r="O77" s="235" t="s">
        <v>1332</v>
      </c>
      <c r="P77" s="15"/>
    </row>
    <row r="78" spans="1:16" ht="14.4" outlineLevel="1" thickBot="1" x14ac:dyDescent="0.3">
      <c r="A78" s="5"/>
      <c r="B78" s="16">
        <v>2</v>
      </c>
      <c r="C78" s="17" t="s">
        <v>1298</v>
      </c>
      <c r="D78" s="148" t="s">
        <v>1333</v>
      </c>
      <c r="E78" s="18" t="s">
        <v>189</v>
      </c>
      <c r="F78" s="19">
        <v>3</v>
      </c>
      <c r="G78" s="6"/>
      <c r="H78" s="172">
        <f xml:space="preserve"> H$54</f>
        <v>2.2556257225381411</v>
      </c>
      <c r="I78" s="20">
        <f t="shared" ref="I78:L78" si="7" xml:space="preserve"> I$54</f>
        <v>2.3004259926818427</v>
      </c>
      <c r="J78" s="20">
        <f t="shared" si="7"/>
        <v>2.3465838467692914</v>
      </c>
      <c r="K78" s="20">
        <f t="shared" si="7"/>
        <v>2.3934204928286147</v>
      </c>
      <c r="L78" s="21">
        <f t="shared" si="7"/>
        <v>2.4416147228316873</v>
      </c>
      <c r="M78" s="6"/>
      <c r="N78" s="6"/>
      <c r="O78" s="236" t="s">
        <v>1334</v>
      </c>
      <c r="P78" s="23"/>
    </row>
    <row r="79" spans="1:16" ht="14.4" outlineLevel="1" thickBot="1" x14ac:dyDescent="0.3">
      <c r="A79" s="5"/>
      <c r="B79" s="6"/>
      <c r="C79" s="6"/>
      <c r="D79" s="6"/>
      <c r="E79" s="6"/>
      <c r="F79" s="6"/>
      <c r="G79" s="6"/>
      <c r="H79" s="24"/>
      <c r="I79" s="24"/>
      <c r="J79" s="24"/>
      <c r="K79" s="24"/>
      <c r="L79" s="24"/>
      <c r="M79" s="6"/>
      <c r="N79" s="6"/>
      <c r="O79" s="25"/>
      <c r="P79" s="25"/>
    </row>
    <row r="80" spans="1:16" ht="14.4" outlineLevel="1" thickBot="1" x14ac:dyDescent="0.3">
      <c r="A80" s="5"/>
      <c r="B80" s="8" t="s">
        <v>1321</v>
      </c>
      <c r="C80" s="9" t="s">
        <v>1335</v>
      </c>
      <c r="D80" s="6"/>
      <c r="E80" s="6"/>
      <c r="F80" s="6"/>
      <c r="G80" s="6"/>
      <c r="H80" s="24"/>
      <c r="I80" s="24"/>
      <c r="J80" s="24"/>
      <c r="K80" s="24"/>
      <c r="L80" s="24"/>
      <c r="M80" s="6"/>
      <c r="N80" s="6"/>
      <c r="O80" s="25"/>
      <c r="P80" s="25"/>
    </row>
    <row r="81" spans="1:16" outlineLevel="1" x14ac:dyDescent="0.25">
      <c r="A81" s="5"/>
      <c r="B81" s="10">
        <v>3</v>
      </c>
      <c r="C81" s="11" t="s">
        <v>1336</v>
      </c>
      <c r="D81" s="146" t="s">
        <v>1337</v>
      </c>
      <c r="E81" s="12" t="s">
        <v>189</v>
      </c>
      <c r="F81" s="13">
        <v>3</v>
      </c>
      <c r="G81" s="6"/>
      <c r="H81" s="171">
        <f xml:space="preserve"> H$50 * -1</f>
        <v>63.490890423086753</v>
      </c>
      <c r="I81" s="26">
        <f t="shared" ref="I81:L81" si="8" xml:space="preserve"> I$50 * -1</f>
        <v>69.816187909275726</v>
      </c>
      <c r="J81" s="26">
        <f t="shared" si="8"/>
        <v>76.300382977489946</v>
      </c>
      <c r="K81" s="26">
        <f t="shared" si="8"/>
        <v>82.39440866571934</v>
      </c>
      <c r="L81" s="27">
        <f t="shared" si="8"/>
        <v>87.223795373574831</v>
      </c>
      <c r="M81" s="6"/>
      <c r="N81" s="6"/>
      <c r="O81" s="28" t="s">
        <v>1338</v>
      </c>
      <c r="P81" s="29"/>
    </row>
    <row r="82" spans="1:16" outlineLevel="1" x14ac:dyDescent="0.25">
      <c r="A82" s="5"/>
      <c r="B82" s="195">
        <v>4</v>
      </c>
      <c r="C82" s="196" t="s">
        <v>1290</v>
      </c>
      <c r="D82" s="197" t="s">
        <v>1339</v>
      </c>
      <c r="E82" s="182" t="s">
        <v>189</v>
      </c>
      <c r="F82" s="183">
        <v>3</v>
      </c>
      <c r="G82" s="6"/>
      <c r="H82" s="198">
        <f xml:space="preserve"> H$51 * -1</f>
        <v>0</v>
      </c>
      <c r="I82" s="199">
        <f t="shared" ref="I82:L82" si="9" xml:space="preserve"> I$51 * -1</f>
        <v>0</v>
      </c>
      <c r="J82" s="199">
        <f t="shared" si="9"/>
        <v>0</v>
      </c>
      <c r="K82" s="199">
        <f t="shared" si="9"/>
        <v>0</v>
      </c>
      <c r="L82" s="200">
        <f t="shared" si="9"/>
        <v>0</v>
      </c>
      <c r="M82" s="6"/>
      <c r="N82" s="6"/>
      <c r="O82" s="36" t="s">
        <v>1340</v>
      </c>
      <c r="P82" s="158" t="s">
        <v>1292</v>
      </c>
    </row>
    <row r="83" spans="1:16" outlineLevel="1" x14ac:dyDescent="0.25">
      <c r="A83" s="5"/>
      <c r="B83" s="38">
        <v>5</v>
      </c>
      <c r="C83" s="39" t="s">
        <v>1341</v>
      </c>
      <c r="D83" s="147" t="s">
        <v>1342</v>
      </c>
      <c r="E83" s="32" t="s">
        <v>189</v>
      </c>
      <c r="F83" s="33">
        <v>3</v>
      </c>
      <c r="G83" s="6"/>
      <c r="H83" s="101">
        <v>-1.6229148071617852</v>
      </c>
      <c r="I83" s="40">
        <v>-2.7094424161772919</v>
      </c>
      <c r="J83" s="40">
        <v>-2.4192981509627831</v>
      </c>
      <c r="K83" s="40">
        <v>-2.6138083077302667</v>
      </c>
      <c r="L83" s="41">
        <v>-2.750505621805436</v>
      </c>
      <c r="M83" s="6"/>
      <c r="N83" s="25"/>
      <c r="O83" s="42"/>
      <c r="P83" s="158"/>
    </row>
    <row r="84" spans="1:16" outlineLevel="1" x14ac:dyDescent="0.25">
      <c r="A84" s="5"/>
      <c r="B84" s="38">
        <v>6</v>
      </c>
      <c r="C84" s="39" t="s">
        <v>1343</v>
      </c>
      <c r="D84" s="147" t="s">
        <v>1344</v>
      </c>
      <c r="E84" s="32" t="s">
        <v>189</v>
      </c>
      <c r="F84" s="33">
        <v>3</v>
      </c>
      <c r="G84" s="6"/>
      <c r="H84" s="101">
        <v>2.7940008752411245</v>
      </c>
      <c r="I84" s="40">
        <v>5.8866853478701842</v>
      </c>
      <c r="J84" s="40">
        <v>1.8692866833289372</v>
      </c>
      <c r="K84" s="40">
        <v>8.3914581394046763</v>
      </c>
      <c r="L84" s="41">
        <v>4.8559787524599756</v>
      </c>
      <c r="M84" s="6"/>
      <c r="N84" s="25"/>
      <c r="O84" s="36"/>
      <c r="P84" s="37"/>
    </row>
    <row r="85" spans="1:16" outlineLevel="1" x14ac:dyDescent="0.25">
      <c r="A85" s="5"/>
      <c r="B85" s="30">
        <v>7</v>
      </c>
      <c r="C85" s="31" t="s">
        <v>1345</v>
      </c>
      <c r="D85" s="150" t="s">
        <v>1346</v>
      </c>
      <c r="E85" s="32" t="s">
        <v>189</v>
      </c>
      <c r="F85" s="33">
        <v>3</v>
      </c>
      <c r="G85" s="6"/>
      <c r="H85" s="101">
        <v>0</v>
      </c>
      <c r="I85" s="40">
        <v>0</v>
      </c>
      <c r="J85" s="40">
        <v>0</v>
      </c>
      <c r="K85" s="40">
        <v>0</v>
      </c>
      <c r="L85" s="41">
        <v>0</v>
      </c>
      <c r="M85" s="6"/>
      <c r="N85" s="25"/>
      <c r="O85" s="159"/>
      <c r="P85" s="43"/>
    </row>
    <row r="86" spans="1:16" ht="14.4" outlineLevel="1" thickBot="1" x14ac:dyDescent="0.3">
      <c r="A86" s="5"/>
      <c r="B86" s="190">
        <v>8</v>
      </c>
      <c r="C86" s="191" t="s">
        <v>339</v>
      </c>
      <c r="D86" s="192" t="s">
        <v>338</v>
      </c>
      <c r="E86" s="193" t="s">
        <v>189</v>
      </c>
      <c r="F86" s="194">
        <v>3</v>
      </c>
      <c r="G86" s="6"/>
      <c r="H86" s="187"/>
      <c r="I86" s="188"/>
      <c r="J86" s="188"/>
      <c r="K86" s="188"/>
      <c r="L86" s="189"/>
      <c r="M86" s="6"/>
      <c r="N86" s="6"/>
      <c r="O86" s="50" t="s">
        <v>1347</v>
      </c>
      <c r="P86" s="51" t="s">
        <v>1292</v>
      </c>
    </row>
    <row r="87" spans="1:16" ht="14.4" outlineLevel="1" thickBot="1" x14ac:dyDescent="0.3">
      <c r="A87" s="5"/>
      <c r="B87" s="6"/>
      <c r="C87" s="6"/>
      <c r="D87" s="6"/>
      <c r="E87" s="6"/>
      <c r="F87" s="6"/>
      <c r="G87" s="6"/>
      <c r="H87" s="24"/>
      <c r="I87" s="24"/>
      <c r="J87" s="24"/>
      <c r="K87" s="24"/>
      <c r="L87" s="24"/>
      <c r="M87" s="6"/>
      <c r="N87" s="6"/>
      <c r="O87" s="25"/>
      <c r="P87" s="25"/>
    </row>
    <row r="88" spans="1:16" ht="14.4" outlineLevel="1" thickBot="1" x14ac:dyDescent="0.3">
      <c r="A88" s="5"/>
      <c r="B88" s="8" t="s">
        <v>1324</v>
      </c>
      <c r="C88" s="9" t="s">
        <v>1348</v>
      </c>
      <c r="D88" s="6"/>
      <c r="E88" s="6"/>
      <c r="F88" s="6"/>
      <c r="G88" s="6"/>
      <c r="H88" s="24"/>
      <c r="I88" s="24"/>
      <c r="J88" s="24"/>
      <c r="K88" s="24"/>
      <c r="L88" s="24"/>
      <c r="M88" s="6"/>
      <c r="N88" s="6"/>
      <c r="O88" s="25"/>
      <c r="P88" s="25"/>
    </row>
    <row r="89" spans="1:16" ht="14.4" outlineLevel="1" thickBot="1" x14ac:dyDescent="0.3">
      <c r="A89" s="5"/>
      <c r="B89" s="52">
        <v>9</v>
      </c>
      <c r="C89" s="53" t="s">
        <v>1349</v>
      </c>
      <c r="D89" s="152" t="s">
        <v>1350</v>
      </c>
      <c r="E89" s="54" t="s">
        <v>189</v>
      </c>
      <c r="F89" s="55">
        <v>3</v>
      </c>
      <c r="G89" s="6"/>
      <c r="H89" s="166">
        <f>SUM(H77:H78,H81:H86)</f>
        <v>130.05331333428347</v>
      </c>
      <c r="I89" s="56">
        <f t="shared" ref="I89:L89" si="10">SUM(I77:I78,I81:I86)</f>
        <v>140.07240249491184</v>
      </c>
      <c r="J89" s="56">
        <f t="shared" si="10"/>
        <v>143.92860834910726</v>
      </c>
      <c r="K89" s="56">
        <f t="shared" si="10"/>
        <v>143.57783759616359</v>
      </c>
      <c r="L89" s="57">
        <f t="shared" si="10"/>
        <v>151.59583842440841</v>
      </c>
      <c r="M89" s="6"/>
      <c r="N89" s="6"/>
      <c r="O89" s="58" t="s">
        <v>1351</v>
      </c>
      <c r="P89" s="59"/>
    </row>
    <row r="90" spans="1:16" ht="14.4" outlineLevel="1" thickBot="1" x14ac:dyDescent="0.3">
      <c r="A90" s="5"/>
      <c r="B90" s="6"/>
      <c r="C90" s="6"/>
      <c r="D90" s="6"/>
      <c r="E90" s="6"/>
      <c r="F90" s="6"/>
      <c r="G90" s="6"/>
      <c r="H90" s="24"/>
      <c r="I90" s="24"/>
      <c r="J90" s="24"/>
      <c r="K90" s="24"/>
      <c r="L90" s="24"/>
      <c r="M90" s="6"/>
      <c r="N90" s="6"/>
      <c r="O90" s="25"/>
      <c r="P90" s="25"/>
    </row>
    <row r="91" spans="1:16" ht="14.4" outlineLevel="1" thickBot="1" x14ac:dyDescent="0.3">
      <c r="A91" s="5"/>
      <c r="B91" s="8" t="s">
        <v>1352</v>
      </c>
      <c r="C91" s="9" t="s">
        <v>1353</v>
      </c>
      <c r="D91" s="6"/>
      <c r="E91" s="6"/>
      <c r="F91" s="6"/>
      <c r="G91" s="6"/>
      <c r="H91" s="24"/>
      <c r="I91" s="24"/>
      <c r="J91" s="24"/>
      <c r="K91" s="24"/>
      <c r="L91" s="24"/>
      <c r="M91" s="6"/>
      <c r="N91" s="6"/>
      <c r="O91" s="25"/>
      <c r="P91" s="25"/>
    </row>
    <row r="92" spans="1:16" outlineLevel="1" x14ac:dyDescent="0.25">
      <c r="A92" s="5"/>
      <c r="B92" s="60">
        <v>10</v>
      </c>
      <c r="C92" s="61" t="s">
        <v>1354</v>
      </c>
      <c r="D92" s="160" t="s">
        <v>1355</v>
      </c>
      <c r="E92" s="62" t="s">
        <v>189</v>
      </c>
      <c r="F92" s="63">
        <v>3</v>
      </c>
      <c r="G92" s="6"/>
      <c r="H92" s="169">
        <v>-25.314706911912541</v>
      </c>
      <c r="I92" s="64">
        <v>-27.542952032578437</v>
      </c>
      <c r="J92" s="64">
        <v>-29.78145213418405</v>
      </c>
      <c r="K92" s="64">
        <v>-31.630414775525242</v>
      </c>
      <c r="L92" s="65">
        <v>-32.581637514273027</v>
      </c>
      <c r="M92" s="6"/>
      <c r="N92" s="6"/>
      <c r="O92" s="14"/>
      <c r="P92" s="15"/>
    </row>
    <row r="93" spans="1:16" ht="14.4" outlineLevel="1" thickBot="1" x14ac:dyDescent="0.3">
      <c r="A93" s="5"/>
      <c r="B93" s="16">
        <v>11</v>
      </c>
      <c r="C93" s="17" t="s">
        <v>1356</v>
      </c>
      <c r="D93" s="148" t="s">
        <v>1357</v>
      </c>
      <c r="E93" s="18" t="s">
        <v>189</v>
      </c>
      <c r="F93" s="19">
        <v>3</v>
      </c>
      <c r="G93" s="6"/>
      <c r="H93" s="111">
        <v>-4.36794895707376</v>
      </c>
      <c r="I93" s="66">
        <v>-4.0338147432105851</v>
      </c>
      <c r="J93" s="66">
        <v>-3.8358884427792459</v>
      </c>
      <c r="K93" s="66">
        <v>-1.6577621079221887</v>
      </c>
      <c r="L93" s="67">
        <v>-3.0442434128346383</v>
      </c>
      <c r="M93" s="6"/>
      <c r="N93" s="6"/>
      <c r="O93" s="22"/>
      <c r="P93" s="23"/>
    </row>
    <row r="94" spans="1:16" ht="14.4" outlineLevel="1" thickBot="1" x14ac:dyDescent="0.3">
      <c r="A94" s="5"/>
      <c r="B94" s="237"/>
      <c r="C94" s="238"/>
      <c r="D94" s="6"/>
      <c r="E94" s="6"/>
      <c r="F94" s="6"/>
      <c r="G94" s="6"/>
      <c r="H94" s="24"/>
      <c r="I94" s="24"/>
      <c r="J94" s="24"/>
      <c r="K94" s="24"/>
      <c r="L94" s="24"/>
      <c r="M94" s="6"/>
      <c r="N94" s="6"/>
      <c r="O94" s="25"/>
      <c r="P94" s="25"/>
    </row>
    <row r="95" spans="1:16" ht="14.4" outlineLevel="1" thickBot="1" x14ac:dyDescent="0.3">
      <c r="A95" s="5"/>
      <c r="B95" s="8" t="s">
        <v>1243</v>
      </c>
      <c r="C95" s="9" t="s">
        <v>1358</v>
      </c>
      <c r="D95" s="6"/>
      <c r="E95" s="6"/>
      <c r="F95" s="6"/>
      <c r="G95" s="6"/>
      <c r="H95" s="24"/>
      <c r="I95" s="24"/>
      <c r="J95" s="24"/>
      <c r="K95" s="24"/>
      <c r="L95" s="24"/>
      <c r="M95" s="6"/>
      <c r="N95" s="6"/>
      <c r="O95" s="25"/>
      <c r="P95" s="25"/>
    </row>
    <row r="96" spans="1:16" ht="14.4" outlineLevel="1" thickBot="1" x14ac:dyDescent="0.3">
      <c r="A96" s="5"/>
      <c r="B96" s="52">
        <v>12</v>
      </c>
      <c r="C96" s="53" t="s">
        <v>1359</v>
      </c>
      <c r="D96" s="152" t="s">
        <v>1360</v>
      </c>
      <c r="E96" s="54" t="s">
        <v>189</v>
      </c>
      <c r="F96" s="55">
        <v>3</v>
      </c>
      <c r="G96" s="6"/>
      <c r="H96" s="166">
        <f>SUM(H89,H92:H93)</f>
        <v>100.37065746529717</v>
      </c>
      <c r="I96" s="56">
        <f t="shared" ref="I96:L96" si="11">SUM(I89,I92:I93)</f>
        <v>108.49563571912282</v>
      </c>
      <c r="J96" s="56">
        <f t="shared" si="11"/>
        <v>110.31126777214396</v>
      </c>
      <c r="K96" s="56">
        <f t="shared" si="11"/>
        <v>110.28966071271616</v>
      </c>
      <c r="L96" s="57">
        <f t="shared" si="11"/>
        <v>115.96995749730075</v>
      </c>
      <c r="M96" s="6"/>
      <c r="N96" s="6"/>
      <c r="O96" s="58" t="s">
        <v>1361</v>
      </c>
      <c r="P96" s="59"/>
    </row>
    <row r="97" spans="1:16" ht="14.4" outlineLevel="1" thickBot="1" x14ac:dyDescent="0.3">
      <c r="A97" s="5"/>
      <c r="B97" s="6"/>
      <c r="C97" s="6"/>
      <c r="D97" s="6"/>
      <c r="E97" s="6"/>
      <c r="F97" s="6"/>
      <c r="G97" s="6"/>
      <c r="H97" s="24"/>
      <c r="I97" s="24"/>
      <c r="J97" s="24"/>
      <c r="K97" s="24"/>
      <c r="L97" s="24"/>
      <c r="M97" s="6"/>
      <c r="N97" s="6"/>
      <c r="O97" s="25"/>
      <c r="P97" s="25"/>
    </row>
    <row r="98" spans="1:16" ht="14.4" outlineLevel="1" thickBot="1" x14ac:dyDescent="0.3">
      <c r="A98" s="5"/>
      <c r="B98" s="8" t="s">
        <v>1362</v>
      </c>
      <c r="C98" s="9" t="s">
        <v>1363</v>
      </c>
      <c r="D98" s="6"/>
      <c r="E98" s="6"/>
      <c r="F98" s="6"/>
      <c r="G98" s="6"/>
      <c r="H98" s="24"/>
      <c r="I98" s="24"/>
      <c r="J98" s="24"/>
      <c r="K98" s="24"/>
      <c r="L98" s="24"/>
      <c r="M98" s="6"/>
      <c r="N98" s="6"/>
      <c r="O98" s="25"/>
      <c r="P98" s="25"/>
    </row>
    <row r="99" spans="1:16" outlineLevel="1" x14ac:dyDescent="0.25">
      <c r="A99" s="5"/>
      <c r="B99" s="10">
        <v>13</v>
      </c>
      <c r="C99" s="11" t="s">
        <v>1364</v>
      </c>
      <c r="D99" s="146" t="s">
        <v>1365</v>
      </c>
      <c r="E99" s="12" t="s">
        <v>189</v>
      </c>
      <c r="F99" s="13">
        <v>3</v>
      </c>
      <c r="G99" s="6"/>
      <c r="H99" s="169">
        <v>-150.69346014629224</v>
      </c>
      <c r="I99" s="68">
        <v>-163.9905485689178</v>
      </c>
      <c r="J99" s="68">
        <v>-158.34666585901903</v>
      </c>
      <c r="K99" s="68">
        <v>-145.06274440400753</v>
      </c>
      <c r="L99" s="69">
        <v>-121.53457144668958</v>
      </c>
      <c r="M99" s="6"/>
      <c r="N99" s="6"/>
      <c r="O99" s="14"/>
      <c r="P99" s="15"/>
    </row>
    <row r="100" spans="1:16" outlineLevel="1" x14ac:dyDescent="0.25">
      <c r="A100" s="5"/>
      <c r="B100" s="30">
        <v>14</v>
      </c>
      <c r="C100" s="31" t="s">
        <v>1366</v>
      </c>
      <c r="D100" s="150" t="s">
        <v>1367</v>
      </c>
      <c r="E100" s="32" t="s">
        <v>189</v>
      </c>
      <c r="F100" s="33">
        <v>3</v>
      </c>
      <c r="G100" s="6"/>
      <c r="H100" s="101">
        <v>0</v>
      </c>
      <c r="I100" s="70">
        <v>0</v>
      </c>
      <c r="J100" s="70">
        <v>0</v>
      </c>
      <c r="K100" s="70">
        <v>0</v>
      </c>
      <c r="L100" s="71">
        <v>0</v>
      </c>
      <c r="M100" s="6"/>
      <c r="N100" s="25"/>
      <c r="O100" s="36"/>
      <c r="P100" s="37"/>
    </row>
    <row r="101" spans="1:16" ht="14.4" outlineLevel="1" thickBot="1" x14ac:dyDescent="0.3">
      <c r="A101" s="5"/>
      <c r="B101" s="44">
        <v>15</v>
      </c>
      <c r="C101" s="45" t="s">
        <v>1368</v>
      </c>
      <c r="D101" s="157" t="s">
        <v>1369</v>
      </c>
      <c r="E101" s="46" t="s">
        <v>189</v>
      </c>
      <c r="F101" s="47">
        <v>3</v>
      </c>
      <c r="G101" s="6"/>
      <c r="H101" s="167">
        <f>SUM(H99:H100)</f>
        <v>-150.69346014629224</v>
      </c>
      <c r="I101" s="48">
        <f t="shared" ref="I101:L101" si="12">SUM(I99:I100)</f>
        <v>-163.9905485689178</v>
      </c>
      <c r="J101" s="48">
        <f t="shared" si="12"/>
        <v>-158.34666585901903</v>
      </c>
      <c r="K101" s="48">
        <f t="shared" si="12"/>
        <v>-145.06274440400753</v>
      </c>
      <c r="L101" s="49">
        <f t="shared" si="12"/>
        <v>-121.53457144668958</v>
      </c>
      <c r="M101" s="6"/>
      <c r="N101" s="6"/>
      <c r="O101" s="50" t="s">
        <v>1370</v>
      </c>
      <c r="P101" s="51"/>
    </row>
    <row r="102" spans="1:16" ht="14.4" outlineLevel="1" thickBot="1" x14ac:dyDescent="0.3">
      <c r="A102" s="5"/>
      <c r="B102" s="6"/>
      <c r="C102" s="6"/>
      <c r="D102" s="6"/>
      <c r="E102" s="6"/>
      <c r="F102" s="6"/>
      <c r="G102" s="6"/>
      <c r="H102" s="24"/>
      <c r="I102" s="24"/>
      <c r="J102" s="24"/>
      <c r="K102" s="24"/>
      <c r="L102" s="24"/>
      <c r="M102" s="6"/>
      <c r="N102" s="6"/>
      <c r="O102" s="25"/>
      <c r="P102" s="25"/>
    </row>
    <row r="103" spans="1:16" ht="14.4" outlineLevel="1" thickBot="1" x14ac:dyDescent="0.3">
      <c r="A103" s="5"/>
      <c r="B103" s="8" t="s">
        <v>1371</v>
      </c>
      <c r="C103" s="9" t="s">
        <v>1372</v>
      </c>
      <c r="D103" s="6"/>
      <c r="E103" s="6"/>
      <c r="F103" s="6"/>
      <c r="G103" s="6"/>
      <c r="H103" s="24"/>
      <c r="I103" s="24"/>
      <c r="J103" s="24"/>
      <c r="K103" s="24"/>
      <c r="L103" s="24"/>
      <c r="M103" s="6"/>
      <c r="N103" s="6"/>
      <c r="O103" s="25"/>
      <c r="P103" s="25"/>
    </row>
    <row r="104" spans="1:16" ht="14.4" outlineLevel="1" thickBot="1" x14ac:dyDescent="0.3">
      <c r="A104" s="5"/>
      <c r="B104" s="52">
        <v>16</v>
      </c>
      <c r="C104" s="53" t="s">
        <v>1373</v>
      </c>
      <c r="D104" s="152" t="s">
        <v>1374</v>
      </c>
      <c r="E104" s="54" t="s">
        <v>189</v>
      </c>
      <c r="F104" s="55">
        <v>3</v>
      </c>
      <c r="G104" s="6"/>
      <c r="H104" s="166">
        <f>H96 + H101</f>
        <v>-50.322802680995068</v>
      </c>
      <c r="I104" s="56">
        <f t="shared" ref="I104:L104" si="13">I96 + I101</f>
        <v>-55.494912849794986</v>
      </c>
      <c r="J104" s="56">
        <f t="shared" si="13"/>
        <v>-48.035398086875063</v>
      </c>
      <c r="K104" s="56">
        <f t="shared" si="13"/>
        <v>-34.773083691291376</v>
      </c>
      <c r="L104" s="57">
        <f t="shared" si="13"/>
        <v>-5.5646139493888285</v>
      </c>
      <c r="M104" s="6"/>
      <c r="N104" s="6"/>
      <c r="O104" s="58" t="s">
        <v>1375</v>
      </c>
      <c r="P104" s="59"/>
    </row>
    <row r="105" spans="1:16" ht="14.4" outlineLevel="1" thickBot="1" x14ac:dyDescent="0.3">
      <c r="A105" s="5"/>
      <c r="B105" s="6"/>
      <c r="C105" s="6"/>
      <c r="D105" s="6"/>
      <c r="E105" s="6"/>
      <c r="F105" s="6"/>
      <c r="G105" s="6"/>
      <c r="H105" s="24"/>
      <c r="I105" s="24"/>
      <c r="J105" s="24"/>
      <c r="K105" s="24"/>
      <c r="L105" s="24"/>
      <c r="M105" s="6"/>
      <c r="N105" s="6"/>
      <c r="O105" s="25"/>
      <c r="P105" s="25"/>
    </row>
    <row r="106" spans="1:16" ht="14.4" outlineLevel="1" thickBot="1" x14ac:dyDescent="0.3">
      <c r="A106" s="5"/>
      <c r="B106" s="8" t="s">
        <v>1376</v>
      </c>
      <c r="C106" s="9" t="s">
        <v>1377</v>
      </c>
      <c r="D106" s="6"/>
      <c r="E106" s="6"/>
      <c r="F106" s="6"/>
      <c r="G106" s="6"/>
      <c r="H106" s="24"/>
      <c r="I106" s="24"/>
      <c r="J106" s="24"/>
      <c r="K106" s="24"/>
      <c r="L106" s="24"/>
      <c r="M106" s="6"/>
      <c r="N106" s="6"/>
      <c r="O106" s="25"/>
      <c r="P106" s="25"/>
    </row>
    <row r="107" spans="1:16" outlineLevel="1" x14ac:dyDescent="0.25">
      <c r="A107" s="5"/>
      <c r="B107" s="10">
        <v>17</v>
      </c>
      <c r="C107" s="11" t="s">
        <v>1378</v>
      </c>
      <c r="D107" s="239" t="s">
        <v>1379</v>
      </c>
      <c r="E107" s="12" t="s">
        <v>189</v>
      </c>
      <c r="F107" s="13">
        <v>3</v>
      </c>
      <c r="G107" s="240"/>
      <c r="H107" s="164">
        <v>0</v>
      </c>
      <c r="I107" s="68">
        <v>-0.12818304318971824</v>
      </c>
      <c r="J107" s="68">
        <v>-0.13245458205550364</v>
      </c>
      <c r="K107" s="68">
        <v>-0.13689575409739321</v>
      </c>
      <c r="L107" s="69">
        <v>-0.14147121649103681</v>
      </c>
      <c r="M107" s="6"/>
      <c r="N107" s="6"/>
      <c r="O107" s="14"/>
      <c r="P107" s="15"/>
    </row>
    <row r="108" spans="1:16" outlineLevel="1" x14ac:dyDescent="0.25">
      <c r="A108" s="5"/>
      <c r="B108" s="30">
        <v>18</v>
      </c>
      <c r="C108" s="31" t="s">
        <v>1380</v>
      </c>
      <c r="D108" s="150" t="s">
        <v>1381</v>
      </c>
      <c r="E108" s="32" t="s">
        <v>189</v>
      </c>
      <c r="F108" s="33">
        <v>3</v>
      </c>
      <c r="G108" s="6"/>
      <c r="H108" s="168">
        <v>0</v>
      </c>
      <c r="I108" s="70">
        <v>0</v>
      </c>
      <c r="J108" s="70">
        <v>0</v>
      </c>
      <c r="K108" s="70">
        <v>0</v>
      </c>
      <c r="L108" s="71">
        <v>0</v>
      </c>
      <c r="M108" s="6"/>
      <c r="N108" s="6"/>
      <c r="O108" s="36"/>
      <c r="P108" s="37"/>
    </row>
    <row r="109" spans="1:16" outlineLevel="1" x14ac:dyDescent="0.25">
      <c r="A109" s="5"/>
      <c r="B109" s="72">
        <v>19</v>
      </c>
      <c r="C109" s="73" t="s">
        <v>1382</v>
      </c>
      <c r="D109" s="151" t="s">
        <v>1383</v>
      </c>
      <c r="E109" s="74" t="s">
        <v>189</v>
      </c>
      <c r="F109" s="75">
        <v>3</v>
      </c>
      <c r="G109" s="6"/>
      <c r="H109" s="168">
        <v>0</v>
      </c>
      <c r="I109" s="70">
        <v>0</v>
      </c>
      <c r="J109" s="70">
        <v>0</v>
      </c>
      <c r="K109" s="70">
        <v>0</v>
      </c>
      <c r="L109" s="71">
        <v>0</v>
      </c>
      <c r="M109" s="6"/>
      <c r="N109" s="6"/>
      <c r="O109" s="36"/>
      <c r="P109" s="37"/>
    </row>
    <row r="110" spans="1:16" ht="14.4" outlineLevel="1" thickBot="1" x14ac:dyDescent="0.3">
      <c r="A110" s="5"/>
      <c r="B110" s="16">
        <v>20</v>
      </c>
      <c r="C110" s="17" t="s">
        <v>1384</v>
      </c>
      <c r="D110" s="148" t="s">
        <v>1385</v>
      </c>
      <c r="E110" s="18" t="s">
        <v>189</v>
      </c>
      <c r="F110" s="19">
        <v>3</v>
      </c>
      <c r="G110" s="6"/>
      <c r="H110" s="167">
        <f>SUM(H107:H109)</f>
        <v>0</v>
      </c>
      <c r="I110" s="48">
        <f t="shared" ref="I110:L110" si="14">SUM(I107:I109)</f>
        <v>-0.12818304318971824</v>
      </c>
      <c r="J110" s="48">
        <f t="shared" si="14"/>
        <v>-0.13245458205550364</v>
      </c>
      <c r="K110" s="48">
        <f t="shared" si="14"/>
        <v>-0.13689575409739321</v>
      </c>
      <c r="L110" s="49">
        <f t="shared" si="14"/>
        <v>-0.14147121649103681</v>
      </c>
      <c r="M110" s="6"/>
      <c r="N110" s="6"/>
      <c r="O110" s="50" t="s">
        <v>1386</v>
      </c>
      <c r="P110" s="51"/>
    </row>
    <row r="111" spans="1:16" ht="14.4" outlineLevel="1" thickBot="1" x14ac:dyDescent="0.3">
      <c r="A111" s="5"/>
      <c r="B111" s="6"/>
      <c r="C111" s="6"/>
      <c r="D111" s="6"/>
      <c r="E111" s="6"/>
      <c r="F111" s="6"/>
      <c r="G111" s="6"/>
      <c r="H111" s="24"/>
      <c r="I111" s="24"/>
      <c r="J111" s="24"/>
      <c r="K111" s="24"/>
      <c r="L111" s="24"/>
      <c r="M111" s="6"/>
      <c r="N111" s="6"/>
      <c r="O111" s="25"/>
      <c r="P111" s="25"/>
    </row>
    <row r="112" spans="1:16" ht="14.4" outlineLevel="1" thickBot="1" x14ac:dyDescent="0.3">
      <c r="A112" s="5"/>
      <c r="B112" s="8" t="s">
        <v>1387</v>
      </c>
      <c r="C112" s="9" t="s">
        <v>1388</v>
      </c>
      <c r="D112" s="6"/>
      <c r="E112" s="6"/>
      <c r="F112" s="6"/>
      <c r="G112" s="6"/>
      <c r="H112" s="24"/>
      <c r="I112" s="24"/>
      <c r="J112" s="24"/>
      <c r="K112" s="24"/>
      <c r="L112" s="24"/>
      <c r="M112" s="6"/>
      <c r="N112" s="6"/>
      <c r="O112" s="25"/>
      <c r="P112" s="25"/>
    </row>
    <row r="113" spans="1:16" ht="14.4" outlineLevel="1" thickBot="1" x14ac:dyDescent="0.3">
      <c r="A113" s="5"/>
      <c r="B113" s="52">
        <v>21</v>
      </c>
      <c r="C113" s="53" t="s">
        <v>1389</v>
      </c>
      <c r="D113" s="152" t="s">
        <v>1390</v>
      </c>
      <c r="E113" s="54" t="s">
        <v>189</v>
      </c>
      <c r="F113" s="55">
        <v>3</v>
      </c>
      <c r="G113" s="6"/>
      <c r="H113" s="166">
        <f>H104+H110</f>
        <v>-50.322802680995068</v>
      </c>
      <c r="I113" s="56">
        <f t="shared" ref="I113:L113" si="15">I104+I110</f>
        <v>-55.623095892984701</v>
      </c>
      <c r="J113" s="56">
        <f t="shared" si="15"/>
        <v>-48.167852668930564</v>
      </c>
      <c r="K113" s="56">
        <f t="shared" si="15"/>
        <v>-34.909979445388771</v>
      </c>
      <c r="L113" s="57">
        <f t="shared" si="15"/>
        <v>-5.7060851658798653</v>
      </c>
      <c r="M113" s="6"/>
      <c r="N113" s="6"/>
      <c r="O113" s="58" t="s">
        <v>1391</v>
      </c>
      <c r="P113" s="59"/>
    </row>
    <row r="114" spans="1:16" x14ac:dyDescent="0.25">
      <c r="A114" s="5"/>
      <c r="B114" s="5"/>
      <c r="C114" s="5"/>
      <c r="D114" s="5"/>
      <c r="E114" s="5"/>
      <c r="F114" s="5"/>
      <c r="G114" s="5"/>
      <c r="H114" s="5"/>
      <c r="I114" s="5"/>
      <c r="J114" s="5"/>
      <c r="K114" s="5"/>
      <c r="L114" s="5"/>
      <c r="M114" s="5"/>
      <c r="N114" s="6"/>
      <c r="O114" s="5"/>
      <c r="P114" s="5"/>
    </row>
    <row r="115" spans="1:16" ht="14.4" thickBot="1" x14ac:dyDescent="0.3">
      <c r="A115" s="5"/>
      <c r="B115" s="5"/>
      <c r="C115" s="5"/>
      <c r="D115" s="5"/>
      <c r="E115" s="5"/>
      <c r="F115" s="5"/>
      <c r="G115" s="5"/>
      <c r="H115" s="5"/>
      <c r="I115" s="5"/>
      <c r="J115" s="5"/>
      <c r="K115" s="5"/>
      <c r="L115" s="5"/>
      <c r="M115" s="5"/>
      <c r="N115" s="6"/>
      <c r="O115" s="5"/>
      <c r="P115" s="5"/>
    </row>
    <row r="116" spans="1:16" ht="15.6" thickBot="1" x14ac:dyDescent="0.3">
      <c r="A116" s="5"/>
      <c r="B116" s="349" t="s">
        <v>1392</v>
      </c>
      <c r="C116" s="350"/>
      <c r="D116" s="350"/>
      <c r="E116" s="350"/>
      <c r="F116" s="350"/>
      <c r="G116" s="350"/>
      <c r="H116" s="350"/>
      <c r="I116" s="350"/>
      <c r="J116" s="350"/>
      <c r="K116" s="350"/>
      <c r="L116" s="350"/>
      <c r="M116" s="350"/>
      <c r="N116" s="350"/>
      <c r="O116" s="350"/>
      <c r="P116" s="351"/>
    </row>
    <row r="117" spans="1:16" ht="14.4" outlineLevel="1" thickBot="1" x14ac:dyDescent="0.3">
      <c r="A117" s="5"/>
      <c r="B117" s="165"/>
      <c r="C117" s="5"/>
      <c r="D117" s="5"/>
      <c r="E117" s="5"/>
      <c r="F117" s="5"/>
      <c r="G117" s="5"/>
      <c r="H117" s="5"/>
      <c r="I117" s="5"/>
      <c r="J117" s="5"/>
      <c r="K117" s="5"/>
      <c r="L117" s="5"/>
      <c r="M117" s="5"/>
      <c r="N117" s="6"/>
      <c r="O117" s="5"/>
      <c r="P117" s="5"/>
    </row>
    <row r="118" spans="1:16" ht="14.4" outlineLevel="1" thickBot="1" x14ac:dyDescent="0.3">
      <c r="A118" s="5"/>
      <c r="B118" s="343" t="s">
        <v>1241</v>
      </c>
      <c r="C118" s="344"/>
      <c r="D118" s="344"/>
      <c r="E118" s="344"/>
      <c r="F118" s="345"/>
      <c r="G118" s="5"/>
      <c r="H118" s="346" t="s">
        <v>1242</v>
      </c>
      <c r="I118" s="347"/>
      <c r="J118" s="347"/>
      <c r="K118" s="347"/>
      <c r="L118" s="347"/>
      <c r="M118" s="348"/>
      <c r="N118" s="6"/>
      <c r="O118" s="5"/>
      <c r="P118" s="5"/>
    </row>
    <row r="119" spans="1:16" ht="14.4" outlineLevel="1" thickBot="1" x14ac:dyDescent="0.3">
      <c r="A119" s="5"/>
      <c r="B119" s="5"/>
      <c r="C119" s="5"/>
      <c r="D119" s="5"/>
      <c r="E119" s="5"/>
      <c r="F119" s="5"/>
      <c r="G119" s="5"/>
      <c r="H119" s="5"/>
      <c r="I119" s="5"/>
      <c r="J119" s="5"/>
      <c r="K119" s="5"/>
      <c r="L119" s="5"/>
      <c r="M119" s="5"/>
      <c r="N119" s="6"/>
      <c r="O119" s="5"/>
      <c r="P119" s="5"/>
    </row>
    <row r="120" spans="1:16" ht="14.4" outlineLevel="1" thickBot="1" x14ac:dyDescent="0.3">
      <c r="A120" s="5"/>
      <c r="B120" s="8" t="s">
        <v>1256</v>
      </c>
      <c r="C120" s="9" t="s">
        <v>1393</v>
      </c>
      <c r="D120" s="6"/>
      <c r="E120" s="6"/>
      <c r="F120" s="6"/>
      <c r="G120" s="5"/>
      <c r="H120" s="6"/>
      <c r="I120" s="6"/>
      <c r="J120" s="6"/>
      <c r="K120" s="6"/>
      <c r="L120" s="6"/>
      <c r="M120" s="6"/>
      <c r="N120" s="6"/>
      <c r="O120" s="6"/>
      <c r="P120" s="6"/>
    </row>
    <row r="121" spans="1:16" outlineLevel="1" x14ac:dyDescent="0.25">
      <c r="A121" s="5"/>
      <c r="B121" s="38">
        <v>3</v>
      </c>
      <c r="C121" s="39" t="s">
        <v>1394</v>
      </c>
      <c r="D121" s="241" t="s">
        <v>1395</v>
      </c>
      <c r="E121" s="12" t="s">
        <v>189</v>
      </c>
      <c r="F121" s="13">
        <v>3</v>
      </c>
      <c r="G121" s="5"/>
      <c r="H121" s="242">
        <v>1.8243176433382502</v>
      </c>
      <c r="I121" s="243">
        <v>4.7337175772592914</v>
      </c>
      <c r="J121" s="243">
        <v>6.7594831438975422</v>
      </c>
      <c r="K121" s="243">
        <v>6.4326627707050008</v>
      </c>
      <c r="L121" s="244">
        <v>8.0045029304440067</v>
      </c>
      <c r="M121" s="27">
        <f t="shared" ref="M121:M129" si="16">SUM(H121:L121)</f>
        <v>27.754684065644092</v>
      </c>
      <c r="N121" s="6"/>
      <c r="O121" s="122"/>
      <c r="P121" s="245"/>
    </row>
    <row r="122" spans="1:16" outlineLevel="1" x14ac:dyDescent="0.25">
      <c r="A122" s="5"/>
      <c r="B122" s="38">
        <v>4</v>
      </c>
      <c r="C122" s="39" t="s">
        <v>1396</v>
      </c>
      <c r="D122" s="246" t="s">
        <v>1397</v>
      </c>
      <c r="E122" s="247" t="s">
        <v>189</v>
      </c>
      <c r="F122" s="248">
        <v>3</v>
      </c>
      <c r="G122" s="5"/>
      <c r="H122" s="249">
        <v>0.41078480865683048</v>
      </c>
      <c r="I122" s="250">
        <v>1.3487422128621682</v>
      </c>
      <c r="J122" s="250">
        <v>2.3231866168099033</v>
      </c>
      <c r="K122" s="250">
        <v>3.3345151215644004</v>
      </c>
      <c r="L122" s="251">
        <v>4.1373255153722619</v>
      </c>
      <c r="M122" s="81">
        <f t="shared" si="16"/>
        <v>11.554554275265563</v>
      </c>
      <c r="N122" s="6"/>
      <c r="O122" s="252"/>
      <c r="P122" s="253"/>
    </row>
    <row r="123" spans="1:16" outlineLevel="1" x14ac:dyDescent="0.25">
      <c r="A123" s="5"/>
      <c r="B123" s="38">
        <v>5</v>
      </c>
      <c r="C123" s="254" t="s">
        <v>1398</v>
      </c>
      <c r="D123" s="246" t="s">
        <v>1399</v>
      </c>
      <c r="E123" s="247" t="s">
        <v>189</v>
      </c>
      <c r="F123" s="248">
        <v>3</v>
      </c>
      <c r="G123" s="5"/>
      <c r="H123" s="249">
        <v>8.157553016754445</v>
      </c>
      <c r="I123" s="250">
        <v>6.3486232746012492</v>
      </c>
      <c r="J123" s="250">
        <v>5.1449998198954425</v>
      </c>
      <c r="K123" s="250">
        <v>3.382189083202662</v>
      </c>
      <c r="L123" s="251">
        <v>3.3546951475829885</v>
      </c>
      <c r="M123" s="81">
        <f t="shared" si="16"/>
        <v>26.388060342036784</v>
      </c>
      <c r="N123" s="6"/>
      <c r="O123" s="252"/>
      <c r="P123" s="255"/>
    </row>
    <row r="124" spans="1:16" outlineLevel="1" x14ac:dyDescent="0.25">
      <c r="A124" s="5"/>
      <c r="B124" s="38">
        <v>6</v>
      </c>
      <c r="C124" s="254" t="s">
        <v>1400</v>
      </c>
      <c r="D124" s="246" t="s">
        <v>1401</v>
      </c>
      <c r="E124" s="247" t="s">
        <v>189</v>
      </c>
      <c r="F124" s="248">
        <v>3</v>
      </c>
      <c r="G124" s="5"/>
      <c r="H124" s="249">
        <v>1.2399741126202095</v>
      </c>
      <c r="I124" s="250">
        <v>1.1006643435262775</v>
      </c>
      <c r="J124" s="250">
        <v>0.99125093268672337</v>
      </c>
      <c r="K124" s="250">
        <v>0.91184301259690537</v>
      </c>
      <c r="L124" s="251">
        <v>0.85030243605067046</v>
      </c>
      <c r="M124" s="81">
        <f t="shared" si="16"/>
        <v>5.0940348374807858</v>
      </c>
      <c r="N124" s="6"/>
      <c r="O124" s="252"/>
      <c r="P124" s="255"/>
    </row>
    <row r="125" spans="1:16" outlineLevel="1" x14ac:dyDescent="0.25">
      <c r="A125" s="5"/>
      <c r="B125" s="38">
        <v>7</v>
      </c>
      <c r="C125" s="254" t="s">
        <v>1402</v>
      </c>
      <c r="D125" s="246" t="s">
        <v>1403</v>
      </c>
      <c r="E125" s="247" t="s">
        <v>189</v>
      </c>
      <c r="F125" s="248">
        <v>3</v>
      </c>
      <c r="G125" s="5"/>
      <c r="H125" s="249">
        <v>8.112660243500061</v>
      </c>
      <c r="I125" s="250">
        <v>6.2515288849505097</v>
      </c>
      <c r="J125" s="250">
        <v>5.0175015057765915</v>
      </c>
      <c r="K125" s="250">
        <v>3.2662123267902881</v>
      </c>
      <c r="L125" s="251">
        <v>3.2085849911484039</v>
      </c>
      <c r="M125" s="81">
        <f t="shared" si="16"/>
        <v>25.856487952165853</v>
      </c>
      <c r="N125" s="6"/>
      <c r="O125" s="252"/>
      <c r="P125" s="255"/>
    </row>
    <row r="126" spans="1:16" outlineLevel="1" x14ac:dyDescent="0.25">
      <c r="A126" s="5"/>
      <c r="B126" s="38">
        <v>8</v>
      </c>
      <c r="C126" s="254" t="s">
        <v>1404</v>
      </c>
      <c r="D126" s="246" t="s">
        <v>1405</v>
      </c>
      <c r="E126" s="247" t="s">
        <v>189</v>
      </c>
      <c r="F126" s="248">
        <v>3</v>
      </c>
      <c r="G126" s="5"/>
      <c r="H126" s="249">
        <v>1.8267419591063798</v>
      </c>
      <c r="I126" s="250">
        <v>1.6055461208127659</v>
      </c>
      <c r="J126" s="250">
        <v>1.4320129960576782</v>
      </c>
      <c r="K126" s="250">
        <v>1.3044511121954123</v>
      </c>
      <c r="L126" s="251">
        <v>1.2047449465556137</v>
      </c>
      <c r="M126" s="81">
        <f t="shared" si="16"/>
        <v>7.3734971347278506</v>
      </c>
      <c r="N126" s="6"/>
      <c r="O126" s="252"/>
      <c r="P126" s="255"/>
    </row>
    <row r="127" spans="1:16" outlineLevel="1" x14ac:dyDescent="0.25">
      <c r="A127" s="5"/>
      <c r="B127" s="38">
        <v>9</v>
      </c>
      <c r="C127" s="39" t="s">
        <v>1406</v>
      </c>
      <c r="D127" s="147" t="s">
        <v>1407</v>
      </c>
      <c r="E127" s="247" t="s">
        <v>189</v>
      </c>
      <c r="F127" s="248">
        <v>3</v>
      </c>
      <c r="G127" s="5"/>
      <c r="H127" s="249">
        <v>2.0111377150218193</v>
      </c>
      <c r="I127" s="250">
        <v>1.1945518166574534</v>
      </c>
      <c r="J127" s="250">
        <v>0.67357108727248016</v>
      </c>
      <c r="K127" s="250">
        <v>0</v>
      </c>
      <c r="L127" s="251">
        <v>0</v>
      </c>
      <c r="M127" s="81">
        <f t="shared" si="16"/>
        <v>3.8792606189517529</v>
      </c>
      <c r="N127" s="6"/>
      <c r="O127" s="252"/>
      <c r="P127" s="255"/>
    </row>
    <row r="128" spans="1:16" outlineLevel="1" x14ac:dyDescent="0.25">
      <c r="A128" s="5"/>
      <c r="B128" s="38">
        <v>10</v>
      </c>
      <c r="C128" s="39" t="s">
        <v>1408</v>
      </c>
      <c r="D128" s="147" t="s">
        <v>1409</v>
      </c>
      <c r="E128" s="247" t="s">
        <v>189</v>
      </c>
      <c r="F128" s="248">
        <v>3</v>
      </c>
      <c r="G128" s="5"/>
      <c r="H128" s="249">
        <v>0</v>
      </c>
      <c r="I128" s="250">
        <v>0</v>
      </c>
      <c r="J128" s="250">
        <v>0</v>
      </c>
      <c r="K128" s="250">
        <v>0</v>
      </c>
      <c r="L128" s="251">
        <v>0</v>
      </c>
      <c r="M128" s="81">
        <f t="shared" si="16"/>
        <v>0</v>
      </c>
      <c r="N128" s="6"/>
      <c r="O128" s="252"/>
      <c r="P128" s="256"/>
    </row>
    <row r="129" spans="1:16" ht="14.4" outlineLevel="1" thickBot="1" x14ac:dyDescent="0.3">
      <c r="A129" s="5"/>
      <c r="B129" s="16">
        <v>11</v>
      </c>
      <c r="C129" s="17" t="s">
        <v>1410</v>
      </c>
      <c r="D129" s="148" t="s">
        <v>1411</v>
      </c>
      <c r="E129" s="18" t="s">
        <v>189</v>
      </c>
      <c r="F129" s="19">
        <v>3</v>
      </c>
      <c r="G129" s="5"/>
      <c r="H129" s="257">
        <v>0.2910477817961743</v>
      </c>
      <c r="I129" s="258">
        <v>0.30004115825367605</v>
      </c>
      <c r="J129" s="258">
        <v>0.30931243004371467</v>
      </c>
      <c r="K129" s="258">
        <v>0.31889677133216382</v>
      </c>
      <c r="L129" s="259">
        <v>0.3287506815663277</v>
      </c>
      <c r="M129" s="260">
        <f t="shared" si="16"/>
        <v>1.5480488229920566</v>
      </c>
      <c r="N129" s="6"/>
      <c r="O129" s="84"/>
      <c r="P129" s="261"/>
    </row>
    <row r="130" spans="1:16" x14ac:dyDescent="0.25">
      <c r="A130" s="5"/>
      <c r="B130" s="5"/>
      <c r="C130" s="5"/>
      <c r="D130" s="5"/>
      <c r="E130" s="5"/>
      <c r="F130" s="5"/>
      <c r="G130" s="5"/>
      <c r="H130" s="5"/>
      <c r="I130" s="5"/>
      <c r="J130" s="5"/>
      <c r="K130" s="5"/>
      <c r="L130" s="5"/>
      <c r="M130" s="5"/>
      <c r="N130" s="6"/>
      <c r="O130" s="5"/>
      <c r="P130" s="5"/>
    </row>
    <row r="131" spans="1:16" ht="14.4" thickBot="1" x14ac:dyDescent="0.3">
      <c r="A131" s="5"/>
      <c r="B131" s="5"/>
      <c r="C131" s="5"/>
      <c r="D131" s="5"/>
      <c r="E131" s="5"/>
      <c r="F131" s="5"/>
      <c r="G131" s="5"/>
      <c r="H131" s="5"/>
      <c r="I131" s="5"/>
      <c r="J131" s="5"/>
      <c r="K131" s="5"/>
      <c r="L131" s="5"/>
      <c r="M131" s="5"/>
      <c r="N131" s="6"/>
      <c r="O131" s="5"/>
      <c r="P131" s="5"/>
    </row>
    <row r="132" spans="1:16" ht="15.6" thickBot="1" x14ac:dyDescent="0.3">
      <c r="A132" s="5"/>
      <c r="B132" s="349" t="s">
        <v>1412</v>
      </c>
      <c r="C132" s="350"/>
      <c r="D132" s="350"/>
      <c r="E132" s="350"/>
      <c r="F132" s="350"/>
      <c r="G132" s="350"/>
      <c r="H132" s="350"/>
      <c r="I132" s="350"/>
      <c r="J132" s="350"/>
      <c r="K132" s="350"/>
      <c r="L132" s="350"/>
      <c r="M132" s="350"/>
      <c r="N132" s="350"/>
      <c r="O132" s="350"/>
      <c r="P132" s="351"/>
    </row>
    <row r="133" spans="1:16" ht="14.4" outlineLevel="1" thickBot="1" x14ac:dyDescent="0.3">
      <c r="A133" s="5"/>
      <c r="B133" s="165"/>
      <c r="C133" s="5"/>
      <c r="D133" s="5"/>
      <c r="E133" s="5"/>
      <c r="F133" s="5"/>
      <c r="G133" s="5"/>
      <c r="H133" s="5"/>
      <c r="I133" s="5"/>
      <c r="J133" s="5"/>
      <c r="K133" s="5"/>
      <c r="L133" s="5"/>
      <c r="M133" s="5"/>
      <c r="N133" s="6"/>
      <c r="O133" s="5"/>
      <c r="P133" s="5"/>
    </row>
    <row r="134" spans="1:16" ht="14.4" outlineLevel="1" thickBot="1" x14ac:dyDescent="0.3">
      <c r="A134" s="5"/>
      <c r="B134" s="343" t="s">
        <v>1241</v>
      </c>
      <c r="C134" s="344"/>
      <c r="D134" s="344"/>
      <c r="E134" s="344"/>
      <c r="F134" s="345"/>
      <c r="G134" s="5"/>
      <c r="H134" s="346" t="s">
        <v>1242</v>
      </c>
      <c r="I134" s="347"/>
      <c r="J134" s="347"/>
      <c r="K134" s="347"/>
      <c r="L134" s="347"/>
      <c r="M134" s="348"/>
      <c r="N134" s="6"/>
      <c r="O134" s="5"/>
      <c r="P134" s="5"/>
    </row>
    <row r="135" spans="1:16" ht="14.4" outlineLevel="1" thickBot="1" x14ac:dyDescent="0.3">
      <c r="A135" s="5"/>
      <c r="B135" s="5"/>
      <c r="C135" s="5"/>
      <c r="D135" s="5"/>
      <c r="E135" s="5"/>
      <c r="F135" s="5"/>
      <c r="G135" s="5"/>
      <c r="H135" s="5"/>
      <c r="I135" s="5"/>
      <c r="J135" s="5"/>
      <c r="K135" s="5"/>
      <c r="L135" s="5"/>
      <c r="M135" s="5"/>
      <c r="N135" s="6"/>
      <c r="O135" s="5"/>
      <c r="P135" s="5"/>
    </row>
    <row r="136" spans="1:16" ht="14.4" outlineLevel="1" thickBot="1" x14ac:dyDescent="0.3">
      <c r="A136" s="5"/>
      <c r="B136" s="8" t="s">
        <v>1256</v>
      </c>
      <c r="C136" s="9" t="s">
        <v>1413</v>
      </c>
      <c r="D136" s="6"/>
      <c r="E136" s="6"/>
      <c r="F136" s="6"/>
      <c r="G136" s="5"/>
      <c r="H136" s="6"/>
      <c r="I136" s="6"/>
      <c r="J136" s="6"/>
      <c r="K136" s="6"/>
      <c r="L136" s="6"/>
      <c r="M136" s="6"/>
      <c r="N136" s="6"/>
      <c r="O136" s="6"/>
      <c r="P136" s="6"/>
    </row>
    <row r="137" spans="1:16" outlineLevel="1" x14ac:dyDescent="0.25">
      <c r="A137" s="5"/>
      <c r="B137" s="38">
        <v>3</v>
      </c>
      <c r="C137" s="39" t="s">
        <v>1414</v>
      </c>
      <c r="D137" s="241" t="s">
        <v>1415</v>
      </c>
      <c r="E137" s="12" t="s">
        <v>189</v>
      </c>
      <c r="F137" s="13">
        <v>3</v>
      </c>
      <c r="G137" s="5"/>
      <c r="H137" s="242">
        <v>1.9713944444113765</v>
      </c>
      <c r="I137" s="243">
        <v>5.5885814066254191</v>
      </c>
      <c r="J137" s="243">
        <v>8.9545398479581468</v>
      </c>
      <c r="K137" s="243">
        <v>9.7999479880574363</v>
      </c>
      <c r="L137" s="244">
        <v>12.463959370338749</v>
      </c>
      <c r="M137" s="27">
        <f t="shared" ref="M137:M145" si="17">SUM(H137:L137)</f>
        <v>38.778423057391123</v>
      </c>
      <c r="N137" s="6"/>
      <c r="O137" s="122"/>
      <c r="P137" s="245"/>
    </row>
    <row r="138" spans="1:16" outlineLevel="1" x14ac:dyDescent="0.25">
      <c r="A138" s="5"/>
      <c r="B138" s="38">
        <v>4</v>
      </c>
      <c r="C138" s="39" t="s">
        <v>1416</v>
      </c>
      <c r="D138" s="246" t="s">
        <v>1417</v>
      </c>
      <c r="E138" s="247" t="s">
        <v>189</v>
      </c>
      <c r="F138" s="248">
        <v>3</v>
      </c>
      <c r="G138" s="5"/>
      <c r="H138" s="249">
        <v>1.3599462779043607</v>
      </c>
      <c r="I138" s="250">
        <v>3.9812901690999163</v>
      </c>
      <c r="J138" s="250">
        <v>6.3736495936716357</v>
      </c>
      <c r="K138" s="250">
        <v>8.2572978691532715</v>
      </c>
      <c r="L138" s="251">
        <v>9.6815638245541713</v>
      </c>
      <c r="M138" s="81">
        <f t="shared" si="17"/>
        <v>29.653747734383355</v>
      </c>
      <c r="N138" s="6"/>
      <c r="O138" s="252"/>
      <c r="P138" s="253"/>
    </row>
    <row r="139" spans="1:16" outlineLevel="1" x14ac:dyDescent="0.25">
      <c r="A139" s="5"/>
      <c r="B139" s="38">
        <v>5</v>
      </c>
      <c r="C139" s="254" t="s">
        <v>1418</v>
      </c>
      <c r="D139" s="246" t="s">
        <v>1419</v>
      </c>
      <c r="E139" s="247" t="s">
        <v>189</v>
      </c>
      <c r="F139" s="248">
        <v>3</v>
      </c>
      <c r="G139" s="5"/>
      <c r="H139" s="249">
        <v>22.796327337744074</v>
      </c>
      <c r="I139" s="250">
        <v>21.98127600508759</v>
      </c>
      <c r="J139" s="250">
        <v>21.767266679219748</v>
      </c>
      <c r="K139" s="250">
        <v>18.195812234571161</v>
      </c>
      <c r="L139" s="251">
        <v>19.501532491795256</v>
      </c>
      <c r="M139" s="81">
        <f t="shared" si="17"/>
        <v>104.24221474841784</v>
      </c>
      <c r="N139" s="6"/>
      <c r="O139" s="252"/>
      <c r="P139" s="255"/>
    </row>
    <row r="140" spans="1:16" outlineLevel="1" x14ac:dyDescent="0.25">
      <c r="A140" s="5"/>
      <c r="B140" s="38">
        <v>6</v>
      </c>
      <c r="C140" s="254" t="s">
        <v>1420</v>
      </c>
      <c r="D140" s="246" t="s">
        <v>1421</v>
      </c>
      <c r="E140" s="247" t="s">
        <v>189</v>
      </c>
      <c r="F140" s="248">
        <v>3</v>
      </c>
      <c r="G140" s="5"/>
      <c r="H140" s="249">
        <v>10.615779911315354</v>
      </c>
      <c r="I140" s="250">
        <v>10.253498337212083</v>
      </c>
      <c r="J140" s="250">
        <v>9.8962480135194664</v>
      </c>
      <c r="K140" s="250">
        <v>9.5760431740872036</v>
      </c>
      <c r="L140" s="251">
        <v>9.2750852110901807</v>
      </c>
      <c r="M140" s="81">
        <f t="shared" si="17"/>
        <v>49.616654647224287</v>
      </c>
      <c r="N140" s="6"/>
      <c r="O140" s="252"/>
      <c r="P140" s="255"/>
    </row>
    <row r="141" spans="1:16" outlineLevel="1" x14ac:dyDescent="0.25">
      <c r="A141" s="5"/>
      <c r="B141" s="38">
        <v>7</v>
      </c>
      <c r="C141" s="254" t="s">
        <v>1422</v>
      </c>
      <c r="D141" s="246" t="s">
        <v>1423</v>
      </c>
      <c r="E141" s="247" t="s">
        <v>189</v>
      </c>
      <c r="F141" s="248">
        <v>3</v>
      </c>
      <c r="G141" s="5"/>
      <c r="H141" s="249">
        <v>22.670874232860267</v>
      </c>
      <c r="I141" s="250">
        <v>21.645099406611997</v>
      </c>
      <c r="J141" s="250">
        <v>21.227851732334027</v>
      </c>
      <c r="K141" s="250">
        <v>17.571869802217293</v>
      </c>
      <c r="L141" s="251">
        <v>18.652164117699247</v>
      </c>
      <c r="M141" s="81">
        <f t="shared" si="17"/>
        <v>101.76785929172283</v>
      </c>
      <c r="N141" s="6"/>
      <c r="O141" s="252"/>
      <c r="P141" s="255"/>
    </row>
    <row r="142" spans="1:16" outlineLevel="1" x14ac:dyDescent="0.25">
      <c r="A142" s="5"/>
      <c r="B142" s="38">
        <v>8</v>
      </c>
      <c r="C142" s="254" t="s">
        <v>1424</v>
      </c>
      <c r="D142" s="246" t="s">
        <v>1425</v>
      </c>
      <c r="E142" s="247" t="s">
        <v>189</v>
      </c>
      <c r="F142" s="248">
        <v>3</v>
      </c>
      <c r="G142" s="5"/>
      <c r="H142" s="249">
        <v>15.639270526108151</v>
      </c>
      <c r="I142" s="250">
        <v>14.956843634389958</v>
      </c>
      <c r="J142" s="250">
        <v>14.296638015924728</v>
      </c>
      <c r="K142" s="250">
        <v>13.69915653934105</v>
      </c>
      <c r="L142" s="251">
        <v>13.14133837935721</v>
      </c>
      <c r="M142" s="81">
        <f t="shared" si="17"/>
        <v>71.733247095121101</v>
      </c>
      <c r="N142" s="6"/>
      <c r="O142" s="252"/>
      <c r="P142" s="255"/>
    </row>
    <row r="143" spans="1:16" outlineLevel="1" x14ac:dyDescent="0.25">
      <c r="A143" s="5"/>
      <c r="B143" s="38">
        <v>9</v>
      </c>
      <c r="C143" s="39" t="s">
        <v>1426</v>
      </c>
      <c r="D143" s="147" t="s">
        <v>1427</v>
      </c>
      <c r="E143" s="247" t="s">
        <v>189</v>
      </c>
      <c r="F143" s="248">
        <v>3</v>
      </c>
      <c r="G143" s="5"/>
      <c r="H143" s="249">
        <v>2.0143581399909114</v>
      </c>
      <c r="I143" s="250">
        <v>2.4283980129121914</v>
      </c>
      <c r="J143" s="250">
        <v>2.6984635377981072</v>
      </c>
      <c r="K143" s="250">
        <v>1.3744359360854486</v>
      </c>
      <c r="L143" s="251">
        <v>2.5520342418051203</v>
      </c>
      <c r="M143" s="81">
        <f t="shared" si="17"/>
        <v>11.06768986859178</v>
      </c>
      <c r="N143" s="6"/>
      <c r="O143" s="252"/>
      <c r="P143" s="255"/>
    </row>
    <row r="144" spans="1:16" outlineLevel="1" x14ac:dyDescent="0.25">
      <c r="A144" s="5"/>
      <c r="B144" s="38">
        <v>10</v>
      </c>
      <c r="C144" s="39" t="s">
        <v>1428</v>
      </c>
      <c r="D144" s="147" t="s">
        <v>1429</v>
      </c>
      <c r="E144" s="247" t="s">
        <v>189</v>
      </c>
      <c r="F144" s="248">
        <v>3</v>
      </c>
      <c r="G144" s="5"/>
      <c r="H144" s="249">
        <v>0</v>
      </c>
      <c r="I144" s="250">
        <v>0</v>
      </c>
      <c r="J144" s="250">
        <v>0</v>
      </c>
      <c r="K144" s="250">
        <v>0</v>
      </c>
      <c r="L144" s="251">
        <v>0</v>
      </c>
      <c r="M144" s="81">
        <f t="shared" si="17"/>
        <v>0</v>
      </c>
      <c r="N144" s="6"/>
      <c r="O144" s="252"/>
      <c r="P144" s="256"/>
    </row>
    <row r="145" spans="1:16" ht="14.4" outlineLevel="1" thickBot="1" x14ac:dyDescent="0.3">
      <c r="A145" s="5"/>
      <c r="B145" s="16">
        <v>11</v>
      </c>
      <c r="C145" s="17" t="s">
        <v>1430</v>
      </c>
      <c r="D145" s="148" t="s">
        <v>1431</v>
      </c>
      <c r="E145" s="18" t="s">
        <v>189</v>
      </c>
      <c r="F145" s="19">
        <v>3</v>
      </c>
      <c r="G145" s="5"/>
      <c r="H145" s="257">
        <v>-0.79122845094870653</v>
      </c>
      <c r="I145" s="258">
        <v>-0.81567741008302164</v>
      </c>
      <c r="J145" s="258">
        <v>-0.84088184205458716</v>
      </c>
      <c r="K145" s="258">
        <v>-0.86693736965291834</v>
      </c>
      <c r="L145" s="259">
        <v>-0.89372573437519365</v>
      </c>
      <c r="M145" s="260">
        <f t="shared" si="17"/>
        <v>-4.2084508071144269</v>
      </c>
      <c r="N145" s="6"/>
      <c r="O145" s="84"/>
      <c r="P145" s="261"/>
    </row>
    <row r="146" spans="1:16" x14ac:dyDescent="0.25">
      <c r="A146" s="5"/>
      <c r="B146" s="5"/>
      <c r="C146" s="5"/>
      <c r="D146" s="5"/>
      <c r="E146" s="5"/>
      <c r="F146" s="5"/>
      <c r="G146" s="5"/>
      <c r="H146" s="5"/>
      <c r="I146" s="5"/>
      <c r="J146" s="5"/>
      <c r="K146" s="5"/>
      <c r="L146" s="5"/>
      <c r="M146" s="5"/>
      <c r="N146" s="6"/>
      <c r="O146" s="5"/>
      <c r="P146" s="5"/>
    </row>
    <row r="147" spans="1:16" ht="14.4" thickBot="1" x14ac:dyDescent="0.3">
      <c r="A147" s="5"/>
      <c r="B147" s="5"/>
      <c r="C147" s="5"/>
      <c r="D147" s="5"/>
      <c r="E147" s="5"/>
      <c r="F147" s="5"/>
      <c r="G147" s="5"/>
      <c r="H147" s="5"/>
      <c r="I147" s="5"/>
      <c r="J147" s="5"/>
      <c r="K147" s="5"/>
      <c r="L147" s="5"/>
      <c r="M147" s="5"/>
      <c r="N147" s="6"/>
      <c r="O147" s="5"/>
      <c r="P147" s="5"/>
    </row>
    <row r="148" spans="1:16" ht="15.6" thickBot="1" x14ac:dyDescent="0.3">
      <c r="A148" s="5"/>
      <c r="B148" s="349" t="s">
        <v>1432</v>
      </c>
      <c r="C148" s="350"/>
      <c r="D148" s="350"/>
      <c r="E148" s="350"/>
      <c r="F148" s="350"/>
      <c r="G148" s="350"/>
      <c r="H148" s="350"/>
      <c r="I148" s="350"/>
      <c r="J148" s="350"/>
      <c r="K148" s="350"/>
      <c r="L148" s="350"/>
      <c r="M148" s="350"/>
      <c r="N148" s="350"/>
      <c r="O148" s="350"/>
      <c r="P148" s="351"/>
    </row>
    <row r="149" spans="1:16" ht="14.4" outlineLevel="1" thickBot="1" x14ac:dyDescent="0.3">
      <c r="A149" s="5"/>
      <c r="B149" s="165"/>
      <c r="C149" s="5"/>
      <c r="D149" s="5"/>
      <c r="E149" s="5"/>
      <c r="F149" s="5"/>
      <c r="G149" s="5"/>
      <c r="H149" s="5"/>
      <c r="I149" s="5"/>
      <c r="J149" s="5"/>
      <c r="K149" s="5"/>
      <c r="L149" s="5"/>
      <c r="M149" s="5"/>
      <c r="N149" s="6"/>
      <c r="O149" s="5"/>
      <c r="P149" s="5"/>
    </row>
    <row r="150" spans="1:16" ht="14.4" outlineLevel="1" thickBot="1" x14ac:dyDescent="0.3">
      <c r="A150" s="5"/>
      <c r="B150" s="343" t="s">
        <v>1241</v>
      </c>
      <c r="C150" s="344"/>
      <c r="D150" s="344"/>
      <c r="E150" s="344"/>
      <c r="F150" s="345"/>
      <c r="G150" s="5"/>
      <c r="H150" s="346" t="s">
        <v>1242</v>
      </c>
      <c r="I150" s="347"/>
      <c r="J150" s="347"/>
      <c r="K150" s="347"/>
      <c r="L150" s="347"/>
      <c r="M150" s="348"/>
      <c r="N150" s="6"/>
      <c r="O150" s="5"/>
      <c r="P150" s="5"/>
    </row>
    <row r="151" spans="1:16" ht="14.4" outlineLevel="1" thickBot="1" x14ac:dyDescent="0.3">
      <c r="A151" s="5"/>
      <c r="B151" s="5"/>
      <c r="C151" s="5"/>
      <c r="D151" s="5"/>
      <c r="E151" s="5"/>
      <c r="F151" s="5"/>
      <c r="G151" s="5"/>
      <c r="H151" s="5"/>
      <c r="I151" s="5"/>
      <c r="J151" s="5"/>
      <c r="K151" s="5"/>
      <c r="L151" s="5"/>
      <c r="M151" s="5"/>
      <c r="N151" s="6"/>
      <c r="O151" s="5"/>
      <c r="P151" s="5"/>
    </row>
    <row r="152" spans="1:16" ht="14.4" outlineLevel="1" thickBot="1" x14ac:dyDescent="0.3">
      <c r="A152" s="5"/>
      <c r="B152" s="8" t="s">
        <v>1256</v>
      </c>
      <c r="C152" s="9" t="s">
        <v>1433</v>
      </c>
      <c r="D152" s="6"/>
      <c r="E152" s="6"/>
      <c r="F152" s="6"/>
      <c r="G152" s="5"/>
      <c r="H152" s="6"/>
      <c r="I152" s="6"/>
      <c r="J152" s="6"/>
      <c r="K152" s="6"/>
      <c r="L152" s="6"/>
      <c r="M152" s="6"/>
      <c r="N152" s="6"/>
      <c r="O152" s="6"/>
      <c r="P152" s="6"/>
    </row>
    <row r="153" spans="1:16" outlineLevel="1" x14ac:dyDescent="0.25">
      <c r="A153" s="5"/>
      <c r="B153" s="38">
        <v>3</v>
      </c>
      <c r="C153" s="39" t="s">
        <v>1434</v>
      </c>
      <c r="D153" s="241" t="s">
        <v>1435</v>
      </c>
      <c r="E153" s="12" t="s">
        <v>189</v>
      </c>
      <c r="F153" s="13">
        <v>3</v>
      </c>
      <c r="G153" s="5"/>
      <c r="H153" s="242">
        <v>0</v>
      </c>
      <c r="I153" s="243">
        <v>0</v>
      </c>
      <c r="J153" s="243">
        <v>0</v>
      </c>
      <c r="K153" s="243">
        <v>0</v>
      </c>
      <c r="L153" s="244">
        <v>0</v>
      </c>
      <c r="M153" s="27">
        <f t="shared" ref="M153:M159" si="18">SUM(H153:L153)</f>
        <v>0</v>
      </c>
      <c r="N153" s="6"/>
      <c r="O153" s="122"/>
      <c r="P153" s="245"/>
    </row>
    <row r="154" spans="1:16" outlineLevel="1" x14ac:dyDescent="0.25">
      <c r="A154" s="5"/>
      <c r="B154" s="38">
        <v>4</v>
      </c>
      <c r="C154" s="39" t="s">
        <v>1436</v>
      </c>
      <c r="D154" s="246" t="s">
        <v>1437</v>
      </c>
      <c r="E154" s="247" t="s">
        <v>189</v>
      </c>
      <c r="F154" s="248">
        <v>3</v>
      </c>
      <c r="G154" s="5"/>
      <c r="H154" s="249">
        <v>0</v>
      </c>
      <c r="I154" s="250">
        <v>0</v>
      </c>
      <c r="J154" s="250">
        <v>0</v>
      </c>
      <c r="K154" s="250">
        <v>0</v>
      </c>
      <c r="L154" s="251">
        <v>0</v>
      </c>
      <c r="M154" s="81">
        <f t="shared" si="18"/>
        <v>0</v>
      </c>
      <c r="N154" s="6"/>
      <c r="O154" s="252"/>
      <c r="P154" s="253"/>
    </row>
    <row r="155" spans="1:16" outlineLevel="1" x14ac:dyDescent="0.25">
      <c r="A155" s="5"/>
      <c r="B155" s="38">
        <v>5</v>
      </c>
      <c r="C155" s="254" t="s">
        <v>1438</v>
      </c>
      <c r="D155" s="246" t="s">
        <v>1439</v>
      </c>
      <c r="E155" s="247" t="s">
        <v>189</v>
      </c>
      <c r="F155" s="248">
        <v>3</v>
      </c>
      <c r="G155" s="5"/>
      <c r="H155" s="249">
        <v>0</v>
      </c>
      <c r="I155" s="250">
        <v>0</v>
      </c>
      <c r="J155" s="250">
        <v>0</v>
      </c>
      <c r="K155" s="250">
        <v>0</v>
      </c>
      <c r="L155" s="251">
        <v>0</v>
      </c>
      <c r="M155" s="81">
        <f t="shared" si="18"/>
        <v>0</v>
      </c>
      <c r="N155" s="6"/>
      <c r="O155" s="252"/>
      <c r="P155" s="255"/>
    </row>
    <row r="156" spans="1:16" outlineLevel="1" x14ac:dyDescent="0.25">
      <c r="A156" s="5"/>
      <c r="B156" s="38">
        <v>6</v>
      </c>
      <c r="C156" s="254" t="s">
        <v>1440</v>
      </c>
      <c r="D156" s="246" t="s">
        <v>1441</v>
      </c>
      <c r="E156" s="247" t="s">
        <v>189</v>
      </c>
      <c r="F156" s="248">
        <v>3</v>
      </c>
      <c r="G156" s="5"/>
      <c r="H156" s="249">
        <v>0</v>
      </c>
      <c r="I156" s="250">
        <v>0</v>
      </c>
      <c r="J156" s="250">
        <v>0</v>
      </c>
      <c r="K156" s="250">
        <v>0</v>
      </c>
      <c r="L156" s="251">
        <v>0</v>
      </c>
      <c r="M156" s="81">
        <f t="shared" si="18"/>
        <v>0</v>
      </c>
      <c r="N156" s="6"/>
      <c r="O156" s="252"/>
      <c r="P156" s="255"/>
    </row>
    <row r="157" spans="1:16" outlineLevel="1" x14ac:dyDescent="0.25">
      <c r="A157" s="5"/>
      <c r="B157" s="38">
        <v>7</v>
      </c>
      <c r="C157" s="254" t="s">
        <v>1442</v>
      </c>
      <c r="D157" s="246" t="s">
        <v>1443</v>
      </c>
      <c r="E157" s="247" t="s">
        <v>189</v>
      </c>
      <c r="F157" s="248">
        <v>3</v>
      </c>
      <c r="G157" s="5"/>
      <c r="H157" s="249">
        <v>0</v>
      </c>
      <c r="I157" s="250">
        <v>0</v>
      </c>
      <c r="J157" s="250">
        <v>0</v>
      </c>
      <c r="K157" s="250">
        <v>0</v>
      </c>
      <c r="L157" s="251">
        <v>0</v>
      </c>
      <c r="M157" s="81">
        <f t="shared" si="18"/>
        <v>0</v>
      </c>
      <c r="N157" s="6"/>
      <c r="O157" s="252"/>
      <c r="P157" s="255"/>
    </row>
    <row r="158" spans="1:16" outlineLevel="1" x14ac:dyDescent="0.25">
      <c r="A158" s="5"/>
      <c r="B158" s="38">
        <v>8</v>
      </c>
      <c r="C158" s="254" t="s">
        <v>1444</v>
      </c>
      <c r="D158" s="246" t="s">
        <v>1445</v>
      </c>
      <c r="E158" s="247" t="s">
        <v>189</v>
      </c>
      <c r="F158" s="248">
        <v>3</v>
      </c>
      <c r="G158" s="5"/>
      <c r="H158" s="249">
        <v>0</v>
      </c>
      <c r="I158" s="250">
        <v>0</v>
      </c>
      <c r="J158" s="250">
        <v>0</v>
      </c>
      <c r="K158" s="250">
        <v>0</v>
      </c>
      <c r="L158" s="251">
        <v>0</v>
      </c>
      <c r="M158" s="81">
        <f t="shared" si="18"/>
        <v>0</v>
      </c>
      <c r="N158" s="6"/>
      <c r="O158" s="252"/>
      <c r="P158" s="255"/>
    </row>
    <row r="159" spans="1:16" outlineLevel="1" x14ac:dyDescent="0.25">
      <c r="A159" s="5"/>
      <c r="B159" s="38">
        <v>9</v>
      </c>
      <c r="C159" s="39" t="s">
        <v>1446</v>
      </c>
      <c r="D159" s="147" t="s">
        <v>1447</v>
      </c>
      <c r="E159" s="247" t="s">
        <v>189</v>
      </c>
      <c r="F159" s="248">
        <v>3</v>
      </c>
      <c r="G159" s="5"/>
      <c r="H159" s="249">
        <v>0</v>
      </c>
      <c r="I159" s="250">
        <v>0</v>
      </c>
      <c r="J159" s="250">
        <v>0</v>
      </c>
      <c r="K159" s="250">
        <v>0</v>
      </c>
      <c r="L159" s="251">
        <v>0</v>
      </c>
      <c r="M159" s="81">
        <f t="shared" si="18"/>
        <v>0</v>
      </c>
      <c r="N159" s="6"/>
      <c r="O159" s="252"/>
      <c r="P159" s="255"/>
    </row>
    <row r="160" spans="1:16" outlineLevel="1" x14ac:dyDescent="0.25">
      <c r="A160" s="5"/>
      <c r="B160" s="38">
        <v>10</v>
      </c>
      <c r="C160" s="39" t="s">
        <v>1448</v>
      </c>
      <c r="D160" s="147" t="s">
        <v>1449</v>
      </c>
      <c r="E160" s="247" t="s">
        <v>189</v>
      </c>
      <c r="F160" s="248">
        <v>3</v>
      </c>
      <c r="G160" s="5"/>
      <c r="H160" s="249">
        <v>0</v>
      </c>
      <c r="I160" s="250">
        <v>0</v>
      </c>
      <c r="J160" s="250">
        <v>0</v>
      </c>
      <c r="K160" s="250">
        <v>0</v>
      </c>
      <c r="L160" s="251">
        <v>0</v>
      </c>
      <c r="M160" s="81">
        <f t="shared" ref="M160:M161" si="19">SUM(H160:L160)</f>
        <v>0</v>
      </c>
      <c r="N160" s="6"/>
      <c r="O160" s="252"/>
      <c r="P160" s="256"/>
    </row>
    <row r="161" spans="1:16" ht="14.4" outlineLevel="1" thickBot="1" x14ac:dyDescent="0.3">
      <c r="A161" s="5"/>
      <c r="B161" s="16">
        <v>11</v>
      </c>
      <c r="C161" s="17" t="s">
        <v>1450</v>
      </c>
      <c r="D161" s="148" t="s">
        <v>1451</v>
      </c>
      <c r="E161" s="18" t="s">
        <v>189</v>
      </c>
      <c r="F161" s="19">
        <v>3</v>
      </c>
      <c r="G161" s="5"/>
      <c r="H161" s="257">
        <v>0</v>
      </c>
      <c r="I161" s="258">
        <v>0</v>
      </c>
      <c r="J161" s="258">
        <v>0</v>
      </c>
      <c r="K161" s="258">
        <v>0</v>
      </c>
      <c r="L161" s="259">
        <v>0</v>
      </c>
      <c r="M161" s="260">
        <f t="shared" si="19"/>
        <v>0</v>
      </c>
      <c r="N161" s="6"/>
      <c r="O161" s="84"/>
      <c r="P161" s="261"/>
    </row>
    <row r="162" spans="1:16" x14ac:dyDescent="0.25">
      <c r="A162" s="5"/>
      <c r="B162" s="5"/>
      <c r="C162" s="5"/>
      <c r="D162" s="5"/>
      <c r="E162" s="5"/>
      <c r="F162" s="5"/>
      <c r="G162" s="5"/>
      <c r="H162" s="5"/>
      <c r="I162" s="5"/>
      <c r="J162" s="5"/>
      <c r="K162" s="5"/>
      <c r="L162" s="5"/>
      <c r="M162" s="5"/>
      <c r="N162" s="6"/>
      <c r="O162" s="5"/>
      <c r="P162" s="5"/>
    </row>
    <row r="163" spans="1:16" ht="14.4" thickBot="1" x14ac:dyDescent="0.3">
      <c r="A163" s="5"/>
      <c r="B163" s="5"/>
      <c r="C163" s="5"/>
      <c r="D163" s="5"/>
      <c r="E163" s="5"/>
      <c r="F163" s="5"/>
      <c r="G163" s="5"/>
      <c r="H163" s="5"/>
      <c r="I163" s="5"/>
      <c r="J163" s="5"/>
      <c r="K163" s="5"/>
      <c r="L163" s="5"/>
      <c r="M163" s="5"/>
      <c r="N163" s="6"/>
      <c r="O163" s="5"/>
      <c r="P163" s="5"/>
    </row>
    <row r="164" spans="1:16" ht="15.6" thickBot="1" x14ac:dyDescent="0.3">
      <c r="A164" s="5"/>
      <c r="B164" s="349" t="s">
        <v>1452</v>
      </c>
      <c r="C164" s="350"/>
      <c r="D164" s="350"/>
      <c r="E164" s="350"/>
      <c r="F164" s="350"/>
      <c r="G164" s="350"/>
      <c r="H164" s="350"/>
      <c r="I164" s="350"/>
      <c r="J164" s="350"/>
      <c r="K164" s="350"/>
      <c r="L164" s="350"/>
      <c r="M164" s="350"/>
      <c r="N164" s="350"/>
      <c r="O164" s="350"/>
      <c r="P164" s="351"/>
    </row>
    <row r="165" spans="1:16" ht="14.4" outlineLevel="1" thickBot="1" x14ac:dyDescent="0.3">
      <c r="A165" s="5"/>
      <c r="B165" s="165"/>
      <c r="C165" s="5"/>
      <c r="D165" s="5"/>
      <c r="E165" s="5"/>
      <c r="F165" s="5"/>
      <c r="G165" s="5"/>
      <c r="H165" s="5"/>
      <c r="I165" s="5"/>
      <c r="J165" s="5"/>
      <c r="K165" s="5"/>
      <c r="L165" s="5"/>
      <c r="M165" s="5"/>
      <c r="N165" s="6"/>
      <c r="O165" s="5"/>
      <c r="P165" s="5"/>
    </row>
    <row r="166" spans="1:16" ht="14.4" outlineLevel="1" thickBot="1" x14ac:dyDescent="0.3">
      <c r="A166" s="5"/>
      <c r="B166" s="343" t="s">
        <v>1241</v>
      </c>
      <c r="C166" s="344"/>
      <c r="D166" s="344"/>
      <c r="E166" s="344"/>
      <c r="F166" s="345"/>
      <c r="G166" s="5"/>
      <c r="H166" s="346" t="s">
        <v>1242</v>
      </c>
      <c r="I166" s="347"/>
      <c r="J166" s="347"/>
      <c r="K166" s="347"/>
      <c r="L166" s="347"/>
      <c r="M166" s="348"/>
      <c r="N166" s="6"/>
      <c r="O166" s="5"/>
      <c r="P166" s="5"/>
    </row>
    <row r="167" spans="1:16" ht="14.4" outlineLevel="1" thickBot="1" x14ac:dyDescent="0.3">
      <c r="A167" s="5"/>
      <c r="B167" s="5"/>
      <c r="C167" s="5"/>
      <c r="D167" s="5"/>
      <c r="E167" s="5"/>
      <c r="F167" s="5"/>
      <c r="G167" s="5"/>
      <c r="H167" s="5"/>
      <c r="I167" s="5"/>
      <c r="J167" s="5"/>
      <c r="K167" s="5"/>
      <c r="L167" s="5"/>
      <c r="M167" s="5"/>
      <c r="N167" s="6"/>
      <c r="O167" s="5"/>
      <c r="P167" s="5"/>
    </row>
    <row r="168" spans="1:16" ht="14.4" outlineLevel="1" thickBot="1" x14ac:dyDescent="0.3">
      <c r="A168" s="5"/>
      <c r="B168" s="8" t="s">
        <v>1256</v>
      </c>
      <c r="C168" s="9" t="s">
        <v>1453</v>
      </c>
      <c r="D168" s="6"/>
      <c r="E168" s="6"/>
      <c r="F168" s="6"/>
      <c r="G168" s="5"/>
      <c r="H168" s="6"/>
      <c r="I168" s="6"/>
      <c r="J168" s="6"/>
      <c r="K168" s="6"/>
      <c r="L168" s="6"/>
      <c r="M168" s="6"/>
      <c r="N168" s="6"/>
      <c r="O168" s="6"/>
      <c r="P168" s="6"/>
    </row>
    <row r="169" spans="1:16" outlineLevel="1" x14ac:dyDescent="0.25">
      <c r="A169" s="5"/>
      <c r="B169" s="38">
        <v>3</v>
      </c>
      <c r="C169" s="39" t="s">
        <v>1454</v>
      </c>
      <c r="D169" s="241"/>
      <c r="E169" s="12" t="s">
        <v>189</v>
      </c>
      <c r="F169" s="13">
        <v>3</v>
      </c>
      <c r="G169" s="5"/>
      <c r="H169" s="242">
        <v>0</v>
      </c>
      <c r="I169" s="243">
        <v>0</v>
      </c>
      <c r="J169" s="243">
        <v>0</v>
      </c>
      <c r="K169" s="243">
        <v>0</v>
      </c>
      <c r="L169" s="244">
        <v>0</v>
      </c>
      <c r="M169" s="27">
        <f t="shared" ref="M169:M175" si="20">SUM(H169:L169)</f>
        <v>0</v>
      </c>
      <c r="N169" s="6"/>
      <c r="O169" s="122"/>
      <c r="P169" s="245"/>
    </row>
    <row r="170" spans="1:16" outlineLevel="1" x14ac:dyDescent="0.25">
      <c r="A170" s="5"/>
      <c r="B170" s="38">
        <v>4</v>
      </c>
      <c r="C170" s="39" t="s">
        <v>1455</v>
      </c>
      <c r="D170" s="246"/>
      <c r="E170" s="247" t="s">
        <v>189</v>
      </c>
      <c r="F170" s="248">
        <v>3</v>
      </c>
      <c r="G170" s="5"/>
      <c r="H170" s="249">
        <v>0</v>
      </c>
      <c r="I170" s="250">
        <v>0</v>
      </c>
      <c r="J170" s="250">
        <v>0</v>
      </c>
      <c r="K170" s="250">
        <v>0</v>
      </c>
      <c r="L170" s="251">
        <v>0</v>
      </c>
      <c r="M170" s="81">
        <f t="shared" si="20"/>
        <v>0</v>
      </c>
      <c r="N170" s="6"/>
      <c r="O170" s="252"/>
      <c r="P170" s="253"/>
    </row>
    <row r="171" spans="1:16" outlineLevel="1" x14ac:dyDescent="0.25">
      <c r="A171" s="5"/>
      <c r="B171" s="38">
        <v>5</v>
      </c>
      <c r="C171" s="254" t="s">
        <v>1456</v>
      </c>
      <c r="D171" s="246"/>
      <c r="E171" s="247" t="s">
        <v>189</v>
      </c>
      <c r="F171" s="248">
        <v>3</v>
      </c>
      <c r="G171" s="5"/>
      <c r="H171" s="249">
        <v>0</v>
      </c>
      <c r="I171" s="250">
        <v>0</v>
      </c>
      <c r="J171" s="250">
        <v>0</v>
      </c>
      <c r="K171" s="250">
        <v>0</v>
      </c>
      <c r="L171" s="251">
        <v>0</v>
      </c>
      <c r="M171" s="81">
        <f t="shared" si="20"/>
        <v>0</v>
      </c>
      <c r="N171" s="6"/>
      <c r="O171" s="252"/>
      <c r="P171" s="255"/>
    </row>
    <row r="172" spans="1:16" outlineLevel="1" x14ac:dyDescent="0.25">
      <c r="A172" s="5"/>
      <c r="B172" s="38">
        <v>6</v>
      </c>
      <c r="C172" s="254" t="s">
        <v>1457</v>
      </c>
      <c r="D172" s="246"/>
      <c r="E172" s="247" t="s">
        <v>189</v>
      </c>
      <c r="F172" s="248">
        <v>3</v>
      </c>
      <c r="G172" s="5"/>
      <c r="H172" s="249">
        <v>0</v>
      </c>
      <c r="I172" s="250">
        <v>0</v>
      </c>
      <c r="J172" s="250">
        <v>0</v>
      </c>
      <c r="K172" s="250">
        <v>0</v>
      </c>
      <c r="L172" s="251">
        <v>0</v>
      </c>
      <c r="M172" s="81">
        <f t="shared" si="20"/>
        <v>0</v>
      </c>
      <c r="N172" s="6"/>
      <c r="O172" s="252"/>
      <c r="P172" s="255"/>
    </row>
    <row r="173" spans="1:16" outlineLevel="1" x14ac:dyDescent="0.25">
      <c r="A173" s="5"/>
      <c r="B173" s="38">
        <v>7</v>
      </c>
      <c r="C173" s="254" t="s">
        <v>1458</v>
      </c>
      <c r="D173" s="246"/>
      <c r="E173" s="247" t="s">
        <v>189</v>
      </c>
      <c r="F173" s="248">
        <v>3</v>
      </c>
      <c r="G173" s="5"/>
      <c r="H173" s="249">
        <v>0</v>
      </c>
      <c r="I173" s="250">
        <v>0</v>
      </c>
      <c r="J173" s="250">
        <v>0</v>
      </c>
      <c r="K173" s="250">
        <v>0</v>
      </c>
      <c r="L173" s="251">
        <v>0</v>
      </c>
      <c r="M173" s="81">
        <f t="shared" si="20"/>
        <v>0</v>
      </c>
      <c r="N173" s="6"/>
      <c r="O173" s="252"/>
      <c r="P173" s="255"/>
    </row>
    <row r="174" spans="1:16" outlineLevel="1" x14ac:dyDescent="0.25">
      <c r="A174" s="5"/>
      <c r="B174" s="38">
        <v>8</v>
      </c>
      <c r="C174" s="254" t="s">
        <v>1459</v>
      </c>
      <c r="D174" s="246"/>
      <c r="E174" s="247" t="s">
        <v>189</v>
      </c>
      <c r="F174" s="248">
        <v>3</v>
      </c>
      <c r="G174" s="5"/>
      <c r="H174" s="249">
        <v>0</v>
      </c>
      <c r="I174" s="250">
        <v>0</v>
      </c>
      <c r="J174" s="250">
        <v>0</v>
      </c>
      <c r="K174" s="250">
        <v>0</v>
      </c>
      <c r="L174" s="251">
        <v>0</v>
      </c>
      <c r="M174" s="81">
        <f t="shared" si="20"/>
        <v>0</v>
      </c>
      <c r="N174" s="6"/>
      <c r="O174" s="252"/>
      <c r="P174" s="255"/>
    </row>
    <row r="175" spans="1:16" outlineLevel="1" x14ac:dyDescent="0.25">
      <c r="A175" s="5"/>
      <c r="B175" s="38">
        <v>9</v>
      </c>
      <c r="C175" s="39" t="s">
        <v>1460</v>
      </c>
      <c r="D175" s="147"/>
      <c r="E175" s="247" t="s">
        <v>189</v>
      </c>
      <c r="F175" s="248">
        <v>3</v>
      </c>
      <c r="G175" s="5"/>
      <c r="H175" s="249">
        <v>0</v>
      </c>
      <c r="I175" s="250">
        <v>0</v>
      </c>
      <c r="J175" s="250">
        <v>0</v>
      </c>
      <c r="K175" s="250">
        <v>0</v>
      </c>
      <c r="L175" s="251">
        <v>0</v>
      </c>
      <c r="M175" s="81">
        <f t="shared" si="20"/>
        <v>0</v>
      </c>
      <c r="N175" s="6"/>
      <c r="O175" s="252"/>
      <c r="P175" s="255"/>
    </row>
    <row r="176" spans="1:16" outlineLevel="1" x14ac:dyDescent="0.25">
      <c r="A176" s="5"/>
      <c r="B176" s="38">
        <v>10</v>
      </c>
      <c r="C176" s="39" t="s">
        <v>1461</v>
      </c>
      <c r="D176" s="147"/>
      <c r="E176" s="247" t="s">
        <v>189</v>
      </c>
      <c r="F176" s="248">
        <v>3</v>
      </c>
      <c r="G176" s="212"/>
      <c r="H176" s="249">
        <v>0</v>
      </c>
      <c r="I176" s="250">
        <v>0</v>
      </c>
      <c r="J176" s="250">
        <v>0</v>
      </c>
      <c r="K176" s="250">
        <v>0</v>
      </c>
      <c r="L176" s="251">
        <v>0</v>
      </c>
      <c r="M176" s="81">
        <f t="shared" ref="M176:M177" si="21">SUM(H176:L176)</f>
        <v>0</v>
      </c>
      <c r="N176" s="6"/>
      <c r="O176" s="252"/>
      <c r="P176" s="256"/>
    </row>
    <row r="177" spans="1:16" ht="14.4" outlineLevel="1" thickBot="1" x14ac:dyDescent="0.3">
      <c r="A177" s="5"/>
      <c r="B177" s="16">
        <v>11</v>
      </c>
      <c r="C177" s="17" t="s">
        <v>1462</v>
      </c>
      <c r="D177" s="148"/>
      <c r="E177" s="18" t="s">
        <v>189</v>
      </c>
      <c r="F177" s="19">
        <v>3</v>
      </c>
      <c r="G177" s="25"/>
      <c r="H177" s="257">
        <v>0</v>
      </c>
      <c r="I177" s="258">
        <v>0</v>
      </c>
      <c r="J177" s="258">
        <v>0</v>
      </c>
      <c r="K177" s="258">
        <v>0</v>
      </c>
      <c r="L177" s="259">
        <v>0</v>
      </c>
      <c r="M177" s="260">
        <f t="shared" si="21"/>
        <v>0</v>
      </c>
      <c r="N177" s="6"/>
      <c r="O177" s="84"/>
      <c r="P177" s="261"/>
    </row>
    <row r="178" spans="1:16" x14ac:dyDescent="0.25">
      <c r="A178" s="5"/>
      <c r="B178" s="5"/>
      <c r="C178" s="5"/>
      <c r="D178" s="5"/>
      <c r="E178" s="5"/>
      <c r="F178" s="5"/>
      <c r="G178" s="5"/>
      <c r="H178" s="5"/>
      <c r="I178" s="5"/>
      <c r="J178" s="5"/>
      <c r="K178" s="5"/>
      <c r="L178" s="5"/>
      <c r="M178" s="5"/>
      <c r="N178" s="6"/>
      <c r="O178" s="5"/>
      <c r="P178" s="5"/>
    </row>
    <row r="179" spans="1:16" ht="14.4" thickBot="1" x14ac:dyDescent="0.3">
      <c r="A179" s="5"/>
      <c r="B179" s="5"/>
      <c r="C179" s="5"/>
      <c r="D179" s="5"/>
      <c r="E179" s="5"/>
      <c r="F179" s="5"/>
      <c r="G179" s="5"/>
      <c r="H179" s="5"/>
      <c r="I179" s="5"/>
      <c r="J179" s="5"/>
      <c r="K179" s="5"/>
      <c r="L179" s="5"/>
      <c r="M179" s="5"/>
      <c r="N179" s="6"/>
      <c r="O179" s="5"/>
      <c r="P179" s="5"/>
    </row>
    <row r="180" spans="1:16" ht="15.6" thickBot="1" x14ac:dyDescent="0.3">
      <c r="A180" s="5"/>
      <c r="B180" s="349" t="s">
        <v>1463</v>
      </c>
      <c r="C180" s="350"/>
      <c r="D180" s="350"/>
      <c r="E180" s="350"/>
      <c r="F180" s="350"/>
      <c r="G180" s="350"/>
      <c r="H180" s="350"/>
      <c r="I180" s="350"/>
      <c r="J180" s="350"/>
      <c r="K180" s="350"/>
      <c r="L180" s="350"/>
      <c r="M180" s="350"/>
      <c r="N180" s="350"/>
      <c r="O180" s="350"/>
      <c r="P180" s="351"/>
    </row>
    <row r="181" spans="1:16" ht="14.4" outlineLevel="1" thickBot="1" x14ac:dyDescent="0.3">
      <c r="A181" s="5"/>
      <c r="B181" s="165"/>
      <c r="C181" s="5"/>
      <c r="D181" s="5"/>
      <c r="E181" s="5"/>
      <c r="F181" s="5"/>
      <c r="G181" s="5"/>
      <c r="H181" s="5"/>
      <c r="I181" s="5"/>
      <c r="J181" s="5"/>
      <c r="K181" s="5"/>
      <c r="L181" s="5"/>
      <c r="M181" s="5"/>
      <c r="N181" s="6"/>
      <c r="O181" s="5"/>
      <c r="P181" s="5"/>
    </row>
    <row r="182" spans="1:16" ht="14.4" outlineLevel="1" thickBot="1" x14ac:dyDescent="0.3">
      <c r="A182" s="5"/>
      <c r="B182" s="343" t="s">
        <v>1241</v>
      </c>
      <c r="C182" s="344"/>
      <c r="D182" s="344"/>
      <c r="E182" s="344"/>
      <c r="F182" s="345"/>
      <c r="G182" s="5"/>
      <c r="H182" s="346" t="s">
        <v>1242</v>
      </c>
      <c r="I182" s="347"/>
      <c r="J182" s="347"/>
      <c r="K182" s="347"/>
      <c r="L182" s="347"/>
      <c r="M182" s="348"/>
      <c r="N182" s="6"/>
      <c r="O182" s="5"/>
      <c r="P182" s="5"/>
    </row>
    <row r="183" spans="1:16" ht="14.4" outlineLevel="1" thickBot="1" x14ac:dyDescent="0.3">
      <c r="A183" s="5"/>
      <c r="B183" s="5"/>
      <c r="C183" s="5"/>
      <c r="D183" s="5"/>
      <c r="E183" s="5"/>
      <c r="F183" s="5"/>
      <c r="G183" s="5"/>
      <c r="H183" s="5"/>
      <c r="I183" s="5"/>
      <c r="J183" s="5"/>
      <c r="K183" s="5"/>
      <c r="L183" s="5"/>
      <c r="M183" s="5"/>
      <c r="N183" s="6"/>
      <c r="O183" s="5"/>
      <c r="P183" s="5"/>
    </row>
    <row r="184" spans="1:16" ht="14.4" outlineLevel="1" thickBot="1" x14ac:dyDescent="0.3">
      <c r="A184" s="5"/>
      <c r="B184" s="8" t="s">
        <v>1256</v>
      </c>
      <c r="C184" s="9" t="s">
        <v>1464</v>
      </c>
      <c r="D184" s="6"/>
      <c r="E184" s="6"/>
      <c r="F184" s="6"/>
      <c r="G184" s="5"/>
      <c r="H184" s="6"/>
      <c r="I184" s="6"/>
      <c r="J184" s="6"/>
      <c r="K184" s="6"/>
      <c r="L184" s="6"/>
      <c r="M184" s="6"/>
      <c r="N184" s="6"/>
      <c r="O184" s="6"/>
      <c r="P184" s="6"/>
    </row>
    <row r="185" spans="1:16" outlineLevel="1" x14ac:dyDescent="0.25">
      <c r="A185" s="5"/>
      <c r="B185" s="38">
        <v>3</v>
      </c>
      <c r="C185" s="39" t="s">
        <v>1465</v>
      </c>
      <c r="D185" s="241"/>
      <c r="E185" s="12" t="s">
        <v>189</v>
      </c>
      <c r="F185" s="13">
        <v>3</v>
      </c>
      <c r="G185" s="5"/>
      <c r="H185" s="242">
        <v>0</v>
      </c>
      <c r="I185" s="243">
        <v>0</v>
      </c>
      <c r="J185" s="243">
        <v>0</v>
      </c>
      <c r="K185" s="243">
        <v>0</v>
      </c>
      <c r="L185" s="244">
        <v>0</v>
      </c>
      <c r="M185" s="27">
        <f t="shared" ref="M185:M191" si="22">SUM(H185:L185)</f>
        <v>0</v>
      </c>
      <c r="N185" s="6"/>
      <c r="O185" s="122"/>
      <c r="P185" s="245"/>
    </row>
    <row r="186" spans="1:16" outlineLevel="1" x14ac:dyDescent="0.25">
      <c r="A186" s="5"/>
      <c r="B186" s="38">
        <v>4</v>
      </c>
      <c r="C186" s="39" t="s">
        <v>1466</v>
      </c>
      <c r="D186" s="246"/>
      <c r="E186" s="247" t="s">
        <v>189</v>
      </c>
      <c r="F186" s="248">
        <v>3</v>
      </c>
      <c r="G186" s="5"/>
      <c r="H186" s="249">
        <v>0</v>
      </c>
      <c r="I186" s="250">
        <v>0</v>
      </c>
      <c r="J186" s="250">
        <v>0</v>
      </c>
      <c r="K186" s="250">
        <v>0</v>
      </c>
      <c r="L186" s="251">
        <v>0</v>
      </c>
      <c r="M186" s="81">
        <f t="shared" si="22"/>
        <v>0</v>
      </c>
      <c r="N186" s="6"/>
      <c r="O186" s="252"/>
      <c r="P186" s="253"/>
    </row>
    <row r="187" spans="1:16" outlineLevel="1" x14ac:dyDescent="0.25">
      <c r="A187" s="5"/>
      <c r="B187" s="38">
        <v>5</v>
      </c>
      <c r="C187" s="254" t="s">
        <v>1467</v>
      </c>
      <c r="D187" s="246"/>
      <c r="E187" s="247" t="s">
        <v>189</v>
      </c>
      <c r="F187" s="248">
        <v>3</v>
      </c>
      <c r="G187" s="5"/>
      <c r="H187" s="249">
        <v>0</v>
      </c>
      <c r="I187" s="250">
        <v>0</v>
      </c>
      <c r="J187" s="250">
        <v>0</v>
      </c>
      <c r="K187" s="250">
        <v>0</v>
      </c>
      <c r="L187" s="251">
        <v>0</v>
      </c>
      <c r="M187" s="81">
        <f t="shared" si="22"/>
        <v>0</v>
      </c>
      <c r="N187" s="6"/>
      <c r="O187" s="252"/>
      <c r="P187" s="255"/>
    </row>
    <row r="188" spans="1:16" outlineLevel="1" x14ac:dyDescent="0.25">
      <c r="A188" s="5"/>
      <c r="B188" s="38">
        <v>6</v>
      </c>
      <c r="C188" s="254" t="s">
        <v>1468</v>
      </c>
      <c r="D188" s="246"/>
      <c r="E188" s="247" t="s">
        <v>189</v>
      </c>
      <c r="F188" s="248">
        <v>3</v>
      </c>
      <c r="G188" s="5"/>
      <c r="H188" s="249">
        <v>0</v>
      </c>
      <c r="I188" s="249">
        <v>0</v>
      </c>
      <c r="J188" s="249">
        <v>0</v>
      </c>
      <c r="K188" s="249">
        <v>0</v>
      </c>
      <c r="L188" s="249">
        <v>0</v>
      </c>
      <c r="M188" s="81">
        <f t="shared" si="22"/>
        <v>0</v>
      </c>
      <c r="N188" s="6"/>
      <c r="O188" s="252"/>
      <c r="P188" s="255"/>
    </row>
    <row r="189" spans="1:16" outlineLevel="1" x14ac:dyDescent="0.25">
      <c r="A189" s="5"/>
      <c r="B189" s="38">
        <v>7</v>
      </c>
      <c r="C189" s="254" t="s">
        <v>1469</v>
      </c>
      <c r="D189" s="246"/>
      <c r="E189" s="247" t="s">
        <v>189</v>
      </c>
      <c r="F189" s="248">
        <v>3</v>
      </c>
      <c r="G189" s="5"/>
      <c r="H189" s="249">
        <v>0</v>
      </c>
      <c r="I189" s="250">
        <v>0</v>
      </c>
      <c r="J189" s="250">
        <v>0</v>
      </c>
      <c r="K189" s="250">
        <v>0</v>
      </c>
      <c r="L189" s="251">
        <v>0</v>
      </c>
      <c r="M189" s="81">
        <f t="shared" si="22"/>
        <v>0</v>
      </c>
      <c r="N189" s="6"/>
      <c r="O189" s="252"/>
      <c r="P189" s="255"/>
    </row>
    <row r="190" spans="1:16" outlineLevel="1" x14ac:dyDescent="0.25">
      <c r="A190" s="5"/>
      <c r="B190" s="38">
        <v>8</v>
      </c>
      <c r="C190" s="254" t="s">
        <v>1470</v>
      </c>
      <c r="D190" s="246"/>
      <c r="E190" s="247" t="s">
        <v>189</v>
      </c>
      <c r="F190" s="248">
        <v>3</v>
      </c>
      <c r="G190" s="5"/>
      <c r="H190" s="249">
        <v>0</v>
      </c>
      <c r="I190" s="250">
        <v>0</v>
      </c>
      <c r="J190" s="250">
        <v>0</v>
      </c>
      <c r="K190" s="250">
        <v>0</v>
      </c>
      <c r="L190" s="251">
        <v>0</v>
      </c>
      <c r="M190" s="81">
        <f t="shared" si="22"/>
        <v>0</v>
      </c>
      <c r="N190" s="6"/>
      <c r="O190" s="252"/>
      <c r="P190" s="255"/>
    </row>
    <row r="191" spans="1:16" outlineLevel="1" x14ac:dyDescent="0.25">
      <c r="A191" s="5"/>
      <c r="B191" s="38">
        <v>9</v>
      </c>
      <c r="C191" s="39" t="s">
        <v>1471</v>
      </c>
      <c r="D191" s="147"/>
      <c r="E191" s="247" t="s">
        <v>189</v>
      </c>
      <c r="F191" s="248">
        <v>3</v>
      </c>
      <c r="H191" s="249">
        <v>0</v>
      </c>
      <c r="I191" s="250">
        <v>0</v>
      </c>
      <c r="J191" s="250">
        <v>0</v>
      </c>
      <c r="K191" s="250">
        <v>0</v>
      </c>
      <c r="L191" s="251">
        <v>0</v>
      </c>
      <c r="M191" s="81">
        <f t="shared" si="22"/>
        <v>0</v>
      </c>
      <c r="N191" s="6"/>
      <c r="O191" s="252"/>
      <c r="P191" s="255"/>
    </row>
    <row r="192" spans="1:16" outlineLevel="1" x14ac:dyDescent="0.25">
      <c r="A192" s="5"/>
      <c r="B192" s="38">
        <v>10</v>
      </c>
      <c r="C192" s="39" t="s">
        <v>1472</v>
      </c>
      <c r="D192" s="147"/>
      <c r="E192" s="247" t="s">
        <v>189</v>
      </c>
      <c r="F192" s="248">
        <v>3</v>
      </c>
      <c r="G192" s="212"/>
      <c r="H192" s="249">
        <v>0</v>
      </c>
      <c r="I192" s="250">
        <v>0</v>
      </c>
      <c r="J192" s="250">
        <v>0</v>
      </c>
      <c r="K192" s="250">
        <v>0</v>
      </c>
      <c r="L192" s="251">
        <v>0</v>
      </c>
      <c r="M192" s="81">
        <f t="shared" ref="M192:M193" si="23">SUM(H192:L192)</f>
        <v>0</v>
      </c>
      <c r="N192" s="6"/>
      <c r="O192" s="252"/>
      <c r="P192" s="256"/>
    </row>
    <row r="193" spans="1:16" ht="14.4" outlineLevel="1" thickBot="1" x14ac:dyDescent="0.3">
      <c r="A193" s="5"/>
      <c r="B193" s="16">
        <v>11</v>
      </c>
      <c r="C193" s="17" t="s">
        <v>1473</v>
      </c>
      <c r="D193" s="148"/>
      <c r="E193" s="18" t="s">
        <v>189</v>
      </c>
      <c r="F193" s="19">
        <v>3</v>
      </c>
      <c r="G193" s="25"/>
      <c r="H193" s="257">
        <v>0</v>
      </c>
      <c r="I193" s="258">
        <v>0</v>
      </c>
      <c r="J193" s="258">
        <v>0</v>
      </c>
      <c r="K193" s="258">
        <v>0</v>
      </c>
      <c r="L193" s="259">
        <v>0</v>
      </c>
      <c r="M193" s="260">
        <f t="shared" si="23"/>
        <v>0</v>
      </c>
      <c r="N193" s="6"/>
      <c r="O193" s="84"/>
      <c r="P193" s="261"/>
    </row>
    <row r="194" spans="1:16" x14ac:dyDescent="0.25">
      <c r="A194" s="5"/>
      <c r="B194" s="5"/>
      <c r="C194" s="5"/>
      <c r="D194" s="5"/>
      <c r="E194" s="5"/>
      <c r="F194" s="5"/>
      <c r="G194" s="5"/>
      <c r="H194" s="5"/>
      <c r="I194" s="5"/>
      <c r="J194" s="5"/>
      <c r="K194" s="5"/>
      <c r="L194" s="5"/>
      <c r="M194" s="5"/>
      <c r="N194" s="6"/>
      <c r="O194" s="5"/>
      <c r="P194" s="5"/>
    </row>
    <row r="195" spans="1:16" hidden="1" x14ac:dyDescent="0.25"/>
    <row r="196" spans="1:16" hidden="1" x14ac:dyDescent="0.25"/>
    <row r="197" spans="1:16" hidden="1" x14ac:dyDescent="0.25"/>
    <row r="198" spans="1:16" hidden="1" x14ac:dyDescent="0.25"/>
    <row r="199" spans="1:16" hidden="1" x14ac:dyDescent="0.25"/>
  </sheetData>
  <mergeCells count="26">
    <mergeCell ref="B43:P43"/>
    <mergeCell ref="B12:C12"/>
    <mergeCell ref="B15:P15"/>
    <mergeCell ref="B17:F17"/>
    <mergeCell ref="I17:L17"/>
    <mergeCell ref="B27:P27"/>
    <mergeCell ref="B148:P148"/>
    <mergeCell ref="B45:F45"/>
    <mergeCell ref="H45:L45"/>
    <mergeCell ref="B72:P72"/>
    <mergeCell ref="B74:F74"/>
    <mergeCell ref="H74:L74"/>
    <mergeCell ref="B116:P116"/>
    <mergeCell ref="B118:F118"/>
    <mergeCell ref="H118:M118"/>
    <mergeCell ref="B132:P132"/>
    <mergeCell ref="B134:F134"/>
    <mergeCell ref="H134:M134"/>
    <mergeCell ref="B182:F182"/>
    <mergeCell ref="H182:M182"/>
    <mergeCell ref="B150:F150"/>
    <mergeCell ref="H150:M150"/>
    <mergeCell ref="B164:P164"/>
    <mergeCell ref="B166:F166"/>
    <mergeCell ref="H166:M166"/>
    <mergeCell ref="B180:P18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B0F774345790458DB4A4367E18833A" ma:contentTypeVersion="8" ma:contentTypeDescription="Create a new document." ma:contentTypeScope="" ma:versionID="ce2c24823c11b02fb9283b89a0fb182e">
  <xsd:schema xmlns:xsd="http://www.w3.org/2001/XMLSchema" xmlns:xs="http://www.w3.org/2001/XMLSchema" xmlns:p="http://schemas.microsoft.com/office/2006/metadata/properties" xmlns:ns2="75218f79-9bff-4f49-be04-bc4180e445a3" xmlns:ns3="20ff529c-908b-4c2b-8991-8fdf97f11bac" targetNamespace="http://schemas.microsoft.com/office/2006/metadata/properties" ma:root="true" ma:fieldsID="112b8cdb312d893e9d22caac68e8b4ae" ns2:_="" ns3:_="">
    <xsd:import namespace="75218f79-9bff-4f49-be04-bc4180e445a3"/>
    <xsd:import namespace="20ff529c-908b-4c2b-8991-8fdf97f11b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18f79-9bff-4f49-be04-bc4180e445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ff529c-908b-4c2b-8991-8fdf97f11b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E0623D-3A07-425D-B3E8-B1743D0CF30B}"/>
</file>

<file path=customXml/itemProps2.xml><?xml version="1.0" encoding="utf-8"?>
<ds:datastoreItem xmlns:ds="http://schemas.openxmlformats.org/officeDocument/2006/customXml" ds:itemID="{36CBF6D1-B578-4274-88D7-C872E3AC46B4}">
  <ds:schemaRefs>
    <ds:schemaRef ds:uri="http://schemas.microsoft.com/sharepoint/v3/contenttype/forms"/>
  </ds:schemaRefs>
</ds:datastoreItem>
</file>

<file path=customXml/itemProps3.xml><?xml version="1.0" encoding="utf-8"?>
<ds:datastoreItem xmlns:ds="http://schemas.openxmlformats.org/officeDocument/2006/customXml" ds:itemID="{F8C55F87-16CE-4A0C-AB40-F63BCFA0CCD6}">
  <ds:schemaRefs>
    <ds:schemaRef ds:uri="http://purl.org/dc/elements/1.1/"/>
    <ds:schemaRef ds:uri="20ff529c-908b-4c2b-8991-8fdf97f11bac"/>
    <ds:schemaRef ds:uri="http://schemas.microsoft.com/office/2006/metadata/properties"/>
    <ds:schemaRef ds:uri="http://purl.org/dc/dcmitype/"/>
    <ds:schemaRef ds:uri="http://schemas.microsoft.com/office/2006/documentManagement/types"/>
    <ds:schemaRef ds:uri="75218f79-9bff-4f49-be04-bc4180e445a3"/>
    <ds:schemaRef ds:uri="http://www.w3.org/XML/1998/namespac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 sheet</vt:lpstr>
      <vt:lpstr>ToC</vt:lpstr>
      <vt:lpstr>Formatting</vt:lpstr>
      <vt:lpstr>Guidance</vt:lpstr>
      <vt:lpstr>Model Inputs &gt;&gt;</vt:lpstr>
      <vt:lpstr>F_Inputs Mapping</vt:lpstr>
      <vt:lpstr>Model Outputs &gt;&gt;</vt:lpstr>
      <vt:lpstr>BPT Extracts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Thorp</dc:creator>
  <cp:keywords/>
  <dc:description/>
  <cp:lastModifiedBy>Stavrou, Christopher</cp:lastModifiedBy>
  <cp:revision/>
  <dcterms:created xsi:type="dcterms:W3CDTF">2015-10-14T16:49:04Z</dcterms:created>
  <dcterms:modified xsi:type="dcterms:W3CDTF">2019-08-29T08:06:43Z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0x0101004DB0F774345790458DB4A4367E18833A</vt:lpwstr>
  </property>
  <property fmtid="{D5CDD505-2E9C-101B-9397-08002B2CF9AE}" pid="3" name="Hierarchy">
    <vt:lpwstr/>
  </property>
  <property fmtid="{D5CDD505-2E9C-101B-9397-08002B2CF9AE}" pid="4" name="Collection">
    <vt:lpwstr/>
  </property>
  <property fmtid="{D5CDD505-2E9C-101B-9397-08002B2CF9AE}" pid="5" name="Stakeholder 5">
    <vt:lpwstr/>
  </property>
  <property fmtid="{D5CDD505-2E9C-101B-9397-08002B2CF9AE}" pid="6" name="Meeting">
    <vt:lpwstr/>
  </property>
  <property fmtid="{D5CDD505-2E9C-101B-9397-08002B2CF9AE}" pid="7" name="Stakeholder 4">
    <vt:lpwstr/>
  </property>
  <property fmtid="{D5CDD505-2E9C-101B-9397-08002B2CF9AE}" pid="8" name="Project Code">
    <vt:lpwstr>1798;#Data and Modelling|3355d1eb-0a66-4a00-a750-f1a4b4733476</vt:lpwstr>
  </property>
  <property fmtid="{D5CDD505-2E9C-101B-9397-08002B2CF9AE}" pid="9" name="Stakeholder 3">
    <vt:lpwstr/>
  </property>
  <property fmtid="{D5CDD505-2E9C-101B-9397-08002B2CF9AE}" pid="10" name="Stakeholder 2">
    <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AuthorIds_UIVersion_2048">
    <vt:lpwstr>1024</vt:lpwstr>
  </property>
  <property fmtid="{D5CDD505-2E9C-101B-9397-08002B2CF9AE}" pid="14" name="AuthorIds_UIVersion_2560">
    <vt:lpwstr>1024</vt:lpwstr>
  </property>
  <property fmtid="{D5CDD505-2E9C-101B-9397-08002B2CF9AE}" pid="15" name="AuthorIds_UIVersion_3072">
    <vt:lpwstr>1024</vt:lpwstr>
  </property>
  <property fmtid="{D5CDD505-2E9C-101B-9397-08002B2CF9AE}" pid="16" name="AuthorIds_UIVersion_1024">
    <vt:lpwstr>1024</vt:lpwstr>
  </property>
  <property fmtid="{D5CDD505-2E9C-101B-9397-08002B2CF9AE}" pid="17" name="AuthorIds_UIVersion_1536">
    <vt:lpwstr>1024</vt:lpwstr>
  </property>
  <property fmtid="{D5CDD505-2E9C-101B-9397-08002B2CF9AE}" pid="18" name="AuthorIds_UIVersion_4096">
    <vt:lpwstr>2890</vt:lpwstr>
  </property>
  <property fmtid="{D5CDD505-2E9C-101B-9397-08002B2CF9AE}" pid="19" name="AuthorIds_UIVersion_4608">
    <vt:lpwstr>1024</vt:lpwstr>
  </property>
</Properties>
</file>